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D07250C9-BF30-4D7E-876D-2568BE7FA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3" l="1"/>
  <c r="E80" i="3"/>
  <c r="F30" i="1"/>
  <c r="F26" i="1"/>
  <c r="F27" i="1"/>
  <c r="F14" i="1"/>
  <c r="F8" i="1"/>
  <c r="F11" i="1"/>
  <c r="I55" i="3"/>
  <c r="H55" i="3"/>
  <c r="I76" i="3"/>
  <c r="H76" i="3"/>
  <c r="I46" i="3"/>
  <c r="H46" i="3"/>
  <c r="I64" i="3"/>
  <c r="H64" i="3"/>
  <c r="I40" i="3"/>
  <c r="H40" i="3"/>
  <c r="I65" i="3"/>
  <c r="H65" i="3"/>
  <c r="I61" i="3"/>
  <c r="H61" i="3"/>
  <c r="I58" i="3"/>
  <c r="H58" i="3"/>
  <c r="B11" i="5"/>
  <c r="B10" i="5" s="1"/>
  <c r="E139" i="7"/>
  <c r="E127" i="7"/>
  <c r="E115" i="7"/>
  <c r="E103" i="7"/>
  <c r="E83" i="7"/>
  <c r="E69" i="7"/>
  <c r="E57" i="7"/>
  <c r="E32" i="7"/>
  <c r="E7" i="7"/>
  <c r="E16" i="7" s="1"/>
  <c r="E91" i="7"/>
  <c r="J26" i="1"/>
  <c r="I26" i="1"/>
  <c r="H26" i="1"/>
  <c r="J27" i="1"/>
  <c r="I27" i="1"/>
  <c r="H27" i="1"/>
  <c r="G26" i="1"/>
  <c r="G27" i="1"/>
  <c r="J11" i="1"/>
  <c r="I11" i="1"/>
  <c r="H11" i="1"/>
  <c r="G11" i="1"/>
  <c r="J8" i="1"/>
  <c r="J14" i="1" s="1"/>
  <c r="I8" i="1"/>
  <c r="I14" i="1" s="1"/>
  <c r="H8" i="1"/>
  <c r="H14" i="1" s="1"/>
  <c r="G8" i="1"/>
  <c r="G14" i="1" s="1"/>
  <c r="J30" i="1"/>
  <c r="I30" i="1"/>
  <c r="H30" i="1"/>
  <c r="G30" i="1"/>
  <c r="H5" i="7"/>
  <c r="I41" i="7"/>
  <c r="I5" i="7" s="1"/>
  <c r="H41" i="7"/>
  <c r="I79" i="7"/>
  <c r="H79" i="7"/>
  <c r="G79" i="7"/>
  <c r="F79" i="7"/>
  <c r="I75" i="7"/>
  <c r="H75" i="7"/>
  <c r="G75" i="7"/>
  <c r="F75" i="7"/>
  <c r="I141" i="7"/>
  <c r="I139" i="7" s="1"/>
  <c r="H141" i="7"/>
  <c r="H139" i="7" s="1"/>
  <c r="I128" i="7"/>
  <c r="I136" i="7" s="1"/>
  <c r="H128" i="7"/>
  <c r="H136" i="7" s="1"/>
  <c r="I116" i="7"/>
  <c r="I123" i="7" s="1"/>
  <c r="H116" i="7"/>
  <c r="H123" i="7" s="1"/>
  <c r="I104" i="7"/>
  <c r="I103" i="7" s="1"/>
  <c r="H104" i="7"/>
  <c r="H103" i="7" s="1"/>
  <c r="I95" i="7"/>
  <c r="H95" i="7"/>
  <c r="I97" i="7"/>
  <c r="H97" i="7"/>
  <c r="I84" i="7"/>
  <c r="I83" i="7" s="1"/>
  <c r="H84" i="7"/>
  <c r="H83" i="7" s="1"/>
  <c r="I89" i="7"/>
  <c r="H89" i="7"/>
  <c r="I77" i="7"/>
  <c r="H77" i="7"/>
  <c r="I70" i="7"/>
  <c r="I69" i="7" s="1"/>
  <c r="H70" i="7"/>
  <c r="I58" i="7"/>
  <c r="I57" i="7" s="1"/>
  <c r="H58" i="7"/>
  <c r="H57" i="7" s="1"/>
  <c r="I33" i="7"/>
  <c r="I32" i="7" s="1"/>
  <c r="H33" i="7"/>
  <c r="H32" i="7" s="1"/>
  <c r="I14" i="7"/>
  <c r="H14" i="7"/>
  <c r="I8" i="7"/>
  <c r="I7" i="7" s="1"/>
  <c r="I16" i="7" s="1"/>
  <c r="H8" i="7"/>
  <c r="H7" i="7" s="1"/>
  <c r="H16" i="7" s="1"/>
  <c r="G141" i="7"/>
  <c r="G148" i="7" s="1"/>
  <c r="F147" i="7"/>
  <c r="F141" i="7"/>
  <c r="F148" i="7" s="1"/>
  <c r="F134" i="7"/>
  <c r="G128" i="7"/>
  <c r="G127" i="7" s="1"/>
  <c r="F128" i="7"/>
  <c r="F127" i="7" s="1"/>
  <c r="G116" i="7"/>
  <c r="G115" i="7" s="1"/>
  <c r="F116" i="7"/>
  <c r="F115" i="7" s="1"/>
  <c r="G104" i="7"/>
  <c r="G111" i="7" s="1"/>
  <c r="F104" i="7"/>
  <c r="F111" i="7" s="1"/>
  <c r="G97" i="7"/>
  <c r="F97" i="7"/>
  <c r="G95" i="7"/>
  <c r="F95" i="7"/>
  <c r="G89" i="7"/>
  <c r="F89" i="7"/>
  <c r="G84" i="7"/>
  <c r="G83" i="7" s="1"/>
  <c r="F84" i="7"/>
  <c r="F83" i="7" s="1"/>
  <c r="G77" i="7"/>
  <c r="F77" i="7"/>
  <c r="G70" i="7"/>
  <c r="G69" i="7" s="1"/>
  <c r="F70" i="7"/>
  <c r="F69" i="7" s="1"/>
  <c r="G58" i="7"/>
  <c r="G65" i="7" s="1"/>
  <c r="F58" i="7"/>
  <c r="F65" i="7" s="1"/>
  <c r="G33" i="7"/>
  <c r="G41" i="7" s="1"/>
  <c r="F33" i="7"/>
  <c r="F41" i="7" s="1"/>
  <c r="G14" i="7"/>
  <c r="F14" i="7"/>
  <c r="G8" i="7"/>
  <c r="F8" i="7"/>
  <c r="F7" i="7" s="1"/>
  <c r="F16" i="7" s="1"/>
  <c r="G76" i="3"/>
  <c r="F76" i="3"/>
  <c r="E134" i="7"/>
  <c r="E136" i="7" s="1"/>
  <c r="F58" i="3"/>
  <c r="F55" i="3"/>
  <c r="G21" i="3"/>
  <c r="G17" i="3"/>
  <c r="G15" i="3"/>
  <c r="G11" i="3"/>
  <c r="G10" i="3" s="1"/>
  <c r="F21" i="3"/>
  <c r="F17" i="3"/>
  <c r="F10" i="3" s="1"/>
  <c r="F15" i="3"/>
  <c r="F11" i="3"/>
  <c r="I10" i="3"/>
  <c r="H10" i="3"/>
  <c r="E10" i="3"/>
  <c r="F65" i="3"/>
  <c r="F64" i="3" s="1"/>
  <c r="G65" i="3"/>
  <c r="G64" i="3" s="1"/>
  <c r="E65" i="3"/>
  <c r="F61" i="3"/>
  <c r="G61" i="3"/>
  <c r="E61" i="3"/>
  <c r="G58" i="3"/>
  <c r="E58" i="3"/>
  <c r="G55" i="3"/>
  <c r="E55" i="3"/>
  <c r="F46" i="3"/>
  <c r="G46" i="3"/>
  <c r="E46" i="3"/>
  <c r="F40" i="3"/>
  <c r="G40" i="3"/>
  <c r="G39" i="3" s="1"/>
  <c r="E40" i="3"/>
  <c r="F39" i="3" l="1"/>
  <c r="F73" i="3" s="1"/>
  <c r="F80" i="3" s="1"/>
  <c r="I39" i="3"/>
  <c r="I73" i="3" s="1"/>
  <c r="I80" i="3" s="1"/>
  <c r="H39" i="3"/>
  <c r="H73" i="3" s="1"/>
  <c r="H80" i="3" s="1"/>
  <c r="G73" i="3"/>
  <c r="G80" i="3" s="1"/>
  <c r="I99" i="7"/>
  <c r="H99" i="7"/>
  <c r="G99" i="7"/>
  <c r="G136" i="7"/>
  <c r="H148" i="7"/>
  <c r="I148" i="7"/>
  <c r="I91" i="7"/>
  <c r="F99" i="7"/>
  <c r="I115" i="7"/>
  <c r="F139" i="7"/>
  <c r="G139" i="7"/>
  <c r="I65" i="7"/>
  <c r="I111" i="7"/>
  <c r="H127" i="7"/>
  <c r="F136" i="7"/>
  <c r="H65" i="7"/>
  <c r="I127" i="7"/>
  <c r="H111" i="7"/>
  <c r="H115" i="7"/>
  <c r="F103" i="7"/>
  <c r="G103" i="7"/>
  <c r="H91" i="7"/>
  <c r="G91" i="7"/>
  <c r="H69" i="7"/>
  <c r="G7" i="7"/>
  <c r="G16" i="7" s="1"/>
  <c r="F32" i="7"/>
  <c r="G32" i="7"/>
  <c r="F57" i="7"/>
  <c r="F91" i="7"/>
  <c r="F123" i="7"/>
  <c r="G57" i="7"/>
  <c r="G123" i="7"/>
  <c r="E39" i="3"/>
  <c r="E73" i="3" s="1"/>
  <c r="E109" i="7"/>
  <c r="E77" i="7"/>
  <c r="E63" i="7"/>
  <c r="E121" i="7"/>
  <c r="E39" i="7"/>
  <c r="E148" i="7"/>
  <c r="F5" i="7" l="1"/>
  <c r="G5" i="7"/>
  <c r="E79" i="7"/>
  <c r="E111" i="7"/>
  <c r="E41" i="7"/>
  <c r="E5" i="7" s="1"/>
  <c r="E123" i="7"/>
  <c r="E65" i="7"/>
</calcChain>
</file>

<file path=xl/sharedStrings.xml><?xml version="1.0" encoding="utf-8"?>
<sst xmlns="http://schemas.openxmlformats.org/spreadsheetml/2006/main" count="287" uniqueCount="140">
  <si>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</si>
  <si>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</si>
  <si>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</si>
  <si>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</si>
  <si>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</si>
  <si>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</si>
  <si>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</si>
  <si>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</si>
  <si>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</si>
  <si>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</si>
  <si>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</si>
  <si>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</si>
  <si>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</si>
  <si>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</si>
  <si>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</si>
  <si>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</si>
  <si>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</si>
  <si>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</si>
  <si>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</si>
  <si>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</si>
  <si>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</si>
  <si>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</si>
  <si>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</si>
  <si>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</si>
  <si>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</si>
  <si>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</si>
  <si>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</si>
  <si>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</si>
  <si>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</si>
  <si>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</si>
  <si>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</si>
  <si>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</si>
  <si>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</si>
  <si>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</si>
  <si>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</si>
  <si>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</si>
  <si>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</si>
  <si>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</si>
  <si>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A) SAŽETAK RAČUNA PRIHODA I RASHODA</t>
  </si>
  <si>
    <t>B) SAŽETAK RAČUNA FINANCIRANJA</t>
  </si>
  <si>
    <t>UKUPAN DONOS VIŠKA / MANJKA IZ PRETHODNE(IH) GODINE***</t>
  </si>
  <si>
    <t>EUR/KN*</t>
  </si>
  <si>
    <t>Pomoći iz inozemstva i od subjekata unutar općeg proračuna</t>
  </si>
  <si>
    <t>…</t>
  </si>
  <si>
    <t>Prihodi iz nadležnog proračuna i od HZZO-a temeljem ugovornih obveza</t>
  </si>
  <si>
    <t>C) PRENESENI VIŠAK ILI PRENESENI MANJAK I VIŠEGODIŠNJI PLAN URAVNOTEŽENJA</t>
  </si>
  <si>
    <t>Naziv</t>
  </si>
  <si>
    <t>UKUPNO:</t>
  </si>
  <si>
    <t>Financijski  rashodi</t>
  </si>
  <si>
    <t>Naknade građanima i kućanstvima u naravi</t>
  </si>
  <si>
    <t>Rashodi za nabavu proizvedene dugotrajne  imovine</t>
  </si>
  <si>
    <t>Izvor financiranja</t>
  </si>
  <si>
    <t>OSNOVNO ŠKOLSTVO STANDARD</t>
  </si>
  <si>
    <t>ADMINISTRACIJA I UPRAVLJANJE</t>
  </si>
  <si>
    <t>MINISTARSTVO</t>
  </si>
  <si>
    <t>OSNOVNO ŠKOLSTVO IZNAD STANDARDA</t>
  </si>
  <si>
    <t>MZO</t>
  </si>
  <si>
    <t>PRORAČUN JLS</t>
  </si>
  <si>
    <t>INKLUZIJA</t>
  </si>
  <si>
    <t>Prihodi za posebne namjene</t>
  </si>
  <si>
    <t>PRIHODI POSEBNE NAMJE</t>
  </si>
  <si>
    <t>Prihodi od pruženih usluga OŠ</t>
  </si>
  <si>
    <t>VLASTITI PRIHODI</t>
  </si>
  <si>
    <t>PRIH.IZ NADL.PRORAČ.ZA FINANC.RASH.POSLOVANJA-OŠ</t>
  </si>
  <si>
    <t>OPĆI PRIHODI I PRIMICI</t>
  </si>
  <si>
    <t>Višak prihoda OŠ</t>
  </si>
  <si>
    <t>42034VIŠAK PRIHODA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</si>
  <si>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</si>
  <si>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</si>
  <si>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</si>
  <si>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OSNOVNO ŠKOLSTVO IZNAD STANDARDA INKLUZIJA EU</t>
  </si>
  <si>
    <t>Tekuće donacije</t>
  </si>
  <si>
    <t>Plan za 2025.</t>
  </si>
  <si>
    <t>Projekcija 
za 2027.</t>
  </si>
  <si>
    <t>FINANCIJSKI PLAN PRORAČUNSKOG KORISNIKA JEDINICE LOKALNE I PODRUČNE (REGIONALNE) SAMOUPRAVE 
ZA 2025. I PROJEKCIJA ZA 2026. I 2027. GODINU</t>
  </si>
  <si>
    <t>Plan 2024.</t>
  </si>
  <si>
    <t>FINANCIJSKI PLAN IZVANPRORAČUNSKOG KORISNIKA JEDINICE LOKALNE I PODRUČNE (REGIONALNE) SAMOUPRAVE 
ZA 2025. I PROJEKCIJA ZA 2026. I 2027. GODINU</t>
  </si>
  <si>
    <t>Naziv rashoda</t>
  </si>
  <si>
    <t>Rashodi poslovanja</t>
  </si>
  <si>
    <t>Rashodi za nabavu proizvedene dugotrajne imovine</t>
  </si>
  <si>
    <t>Ukupni rashodi</t>
  </si>
  <si>
    <t>Ukupni tekući prihodi</t>
  </si>
  <si>
    <t>Ukupno</t>
  </si>
  <si>
    <t>Ukupni tekući rashodi</t>
  </si>
  <si>
    <t>Izvrsenje 2023.</t>
  </si>
  <si>
    <t>09 osnovno obrazovanje</t>
  </si>
  <si>
    <t>0912 Osnovno obrazovanje</t>
  </si>
  <si>
    <t xml:space="preserve">0960 Dodatne usluge u obrazovanju </t>
  </si>
  <si>
    <t>PRIHODI POSLOVANJA PREMA EKONOMSKOJ KLASIFIKACIJI</t>
  </si>
  <si>
    <t>RASHODI POSLOVANJA PREMA EKONOMSKOJ KLASIFIKACIJI</t>
  </si>
  <si>
    <t>Prihodi iz nadl.prorač.za financ.rash.poslovanja-OŠ</t>
  </si>
  <si>
    <t>Proračun JLS</t>
  </si>
  <si>
    <t>Inkluzija</t>
  </si>
  <si>
    <t>Financijski rashodi</t>
  </si>
  <si>
    <t xml:space="preserve">Naknade građanima i kućanstvima </t>
  </si>
  <si>
    <t>FINANCIJSKI PLAN PRORAČUNSKOG KORISNIKA JEDINICE LOKALNE I PODRUČNE (REGIONALNE) SAMOUPRAVE 
ZA 2025. I PROJEKCIJA ZA 2026. I 2027.GODINU</t>
  </si>
  <si>
    <t xml:space="preserve">OSNOVNO ŠKOLSTVO IZNAD STANDARDA </t>
  </si>
  <si>
    <r>
      <rPr>
        <sz val="10"/>
        <rFont val="Arial"/>
        <family val="2"/>
        <charset val="238"/>
      </rPr>
      <t>Prihodi iz nadl.prorač.za financ.rashoda poslovanja OŠ</t>
    </r>
    <r>
      <rPr>
        <b/>
        <i/>
        <sz val="10"/>
        <rFont val="Arial"/>
        <family val="2"/>
        <charset val="238"/>
      </rPr>
      <t xml:space="preserve"> </t>
    </r>
  </si>
  <si>
    <t>Prihodi iz nadl.prorač.za financ.rashoda poslovanja OŠ</t>
  </si>
  <si>
    <t>Izvršenje 2023.</t>
  </si>
  <si>
    <t>DONACIJE</t>
  </si>
  <si>
    <t>Prihodi MZO</t>
  </si>
  <si>
    <t>Višak/manjak iz predhodnih godina</t>
  </si>
  <si>
    <t>VIŠAK/MANJAK PRIHODA</t>
  </si>
  <si>
    <t>Prih.iz nadl.prorač.za financ.rash.poslov-OŠ</t>
  </si>
  <si>
    <t>Vlastiti prohodi-korisnici</t>
  </si>
  <si>
    <t>Višak/manjak prihoda</t>
  </si>
  <si>
    <t>Državni proračun</t>
  </si>
  <si>
    <t>OSNOVNO ŠKOLSTVO-STANDARD</t>
  </si>
  <si>
    <t>PROGRAM 2202</t>
  </si>
  <si>
    <t>Aktivnost A2202-01</t>
  </si>
  <si>
    <t>45-F.P. - Županija</t>
  </si>
  <si>
    <t>Aktivnost A2202-04</t>
  </si>
  <si>
    <t>OSNOVNO ŠKOLSTVO-MZO</t>
  </si>
  <si>
    <t>Aktivnost A2203-04</t>
  </si>
  <si>
    <t>VLASTITI PRHODI-KORISNICI</t>
  </si>
  <si>
    <t>PROGRAM 2203</t>
  </si>
  <si>
    <t>PRIHODI ZA POSEBNE NAMJENE</t>
  </si>
  <si>
    <t>Višak/manjak prihoda korisnici</t>
  </si>
  <si>
    <t>Rashodi za nabavu proizvedene dugotrajne  imovine-udžbenici</t>
  </si>
  <si>
    <t>Podizanje kvalitete i standarda u školstvu</t>
  </si>
  <si>
    <t>Rash.za nab.proizv.dug.im</t>
  </si>
  <si>
    <t>Rashodi za nab. nefinan. Imov,</t>
  </si>
  <si>
    <t>Aktivnost A2203-06</t>
  </si>
  <si>
    <t>OSN. ŠKOLSTVO IZNAD STAND. -ŠKOLSKA KUHINJA</t>
  </si>
  <si>
    <t>Višak/najam prihoda korisnici</t>
  </si>
  <si>
    <t>Aktivnost A2203-07</t>
  </si>
  <si>
    <t>UDŽBENICI</t>
  </si>
  <si>
    <t>Rash.za nab.proizv.dug.imovine</t>
  </si>
  <si>
    <t>Aktivnost A2203-30</t>
  </si>
  <si>
    <t>PRODUŽENI BORAVAK</t>
  </si>
  <si>
    <t>Aktivnost A2203-33</t>
  </si>
  <si>
    <t>Prehrana za učenike</t>
  </si>
  <si>
    <t>Aktivnost A2203-34</t>
  </si>
  <si>
    <t>Ostali rashodi</t>
  </si>
  <si>
    <t>Zalihe menst. higij. potrepština</t>
  </si>
  <si>
    <t>PROGRAM 4306</t>
  </si>
  <si>
    <t>Aktivnost T4306-24</t>
  </si>
  <si>
    <t>NACIONALNI EU PROJEKTI</t>
  </si>
  <si>
    <t>Projekt Erasmus+ KA121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</si>
</sst>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#,##0.00"/>
    <numFmt numFmtId="165" formatCode="0.00;[Red]0.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u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 applyProtection="1">
      <alignment horizontal="right" wrapText="1"/>
    </xf>
    <xf numFmtId="2" fontId="0" fillId="0" borderId="3" xfId="0" applyNumberFormat="1" applyBorder="1"/>
    <xf numFmtId="2" fontId="1" fillId="0" borderId="3" xfId="0" applyNumberFormat="1" applyFont="1" applyBorder="1"/>
    <xf numFmtId="2" fontId="0" fillId="0" borderId="0" xfId="0" applyNumberFormat="1"/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/>
    </xf>
    <xf numFmtId="0" fontId="11" fillId="6" borderId="3" xfId="0" quotePrefix="1" applyFont="1" applyFill="1" applyBorder="1" applyAlignment="1">
      <alignment horizontal="left" vertical="center"/>
    </xf>
    <xf numFmtId="0" fontId="19" fillId="6" borderId="3" xfId="0" quotePrefix="1" applyFont="1" applyFill="1" applyBorder="1" applyAlignment="1">
      <alignment horizontal="left" vertical="center"/>
    </xf>
    <xf numFmtId="0" fontId="11" fillId="6" borderId="0" xfId="0" quotePrefix="1" applyFont="1" applyFill="1" applyAlignment="1">
      <alignment horizontal="left" vertical="center"/>
    </xf>
    <xf numFmtId="0" fontId="19" fillId="6" borderId="0" xfId="0" quotePrefix="1" applyFont="1" applyFill="1" applyAlignment="1">
      <alignment horizontal="left" vertical="center"/>
    </xf>
    <xf numFmtId="0" fontId="19" fillId="6" borderId="0" xfId="0" applyFont="1" applyFill="1" applyAlignment="1">
      <alignment horizontal="left" vertical="center"/>
    </xf>
    <xf numFmtId="4" fontId="6" fillId="6" borderId="0" xfId="0" applyNumberFormat="1" applyFont="1" applyFill="1" applyAlignment="1">
      <alignment horizontal="right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0" fontId="22" fillId="0" borderId="0" xfId="0" applyFont="1"/>
    <xf numFmtId="4" fontId="24" fillId="0" borderId="3" xfId="0" applyNumberFormat="1" applyFont="1" applyBorder="1"/>
    <xf numFmtId="4" fontId="17" fillId="5" borderId="3" xfId="0" applyNumberFormat="1" applyFont="1" applyFill="1" applyBorder="1" applyAlignment="1">
      <alignment horizontal="right" vertical="center" wrapText="1"/>
    </xf>
    <xf numFmtId="0" fontId="0" fillId="0" borderId="3" xfId="0" applyBorder="1"/>
    <xf numFmtId="4" fontId="3" fillId="6" borderId="4" xfId="0" applyNumberFormat="1" applyFont="1" applyFill="1" applyBorder="1" applyAlignment="1">
      <alignment horizontal="right"/>
    </xf>
    <xf numFmtId="0" fontId="19" fillId="6" borderId="3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2" fontId="0" fillId="0" borderId="3" xfId="0" applyNumberFormat="1" applyFont="1" applyBorder="1"/>
    <xf numFmtId="0" fontId="10" fillId="6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2" fontId="6" fillId="4" borderId="3" xfId="0" applyNumberFormat="1" applyFont="1" applyFill="1" applyBorder="1" applyAlignment="1">
      <alignment horizontal="right" vertical="center" wrapText="1"/>
    </xf>
    <xf numFmtId="2" fontId="11" fillId="2" borderId="3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6" fillId="6" borderId="0" xfId="0" applyNumberFormat="1" applyFont="1" applyFill="1" applyAlignment="1">
      <alignment horizontal="right"/>
    </xf>
    <xf numFmtId="0" fontId="11" fillId="6" borderId="3" xfId="0" applyFont="1" applyFill="1" applyBorder="1" applyAlignment="1">
      <alignment horizontal="right" wrapText="1"/>
    </xf>
    <xf numFmtId="0" fontId="11" fillId="6" borderId="3" xfId="0" applyFont="1" applyFill="1" applyBorder="1" applyAlignment="1">
      <alignment horizontal="left" wrapText="1"/>
    </xf>
    <xf numFmtId="2" fontId="6" fillId="2" borderId="3" xfId="0" applyNumberFormat="1" applyFont="1" applyFill="1" applyBorder="1" applyAlignment="1">
      <alignment horizontal="right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wrapText="1"/>
    </xf>
    <xf numFmtId="0" fontId="1" fillId="0" borderId="0" xfId="0" applyFont="1"/>
    <xf numFmtId="0" fontId="19" fillId="2" borderId="3" xfId="0" quotePrefix="1" applyFont="1" applyFill="1" applyBorder="1" applyAlignment="1">
      <alignment horizontal="left" vertical="center"/>
    </xf>
    <xf numFmtId="43" fontId="11" fillId="2" borderId="3" xfId="1" applyFont="1" applyFill="1" applyBorder="1" applyAlignment="1" applyProtection="1">
      <alignment horizontal="right" vertical="center" wrapText="1"/>
    </xf>
    <xf numFmtId="43" fontId="1" fillId="0" borderId="0" xfId="1" applyFont="1" applyAlignment="1">
      <alignment horizontal="right"/>
    </xf>
    <xf numFmtId="43" fontId="3" fillId="2" borderId="3" xfId="1" applyFont="1" applyFill="1" applyBorder="1" applyAlignment="1">
      <alignment horizontal="right"/>
    </xf>
    <xf numFmtId="43" fontId="6" fillId="2" borderId="3" xfId="1" applyFont="1" applyFill="1" applyBorder="1" applyAlignment="1">
      <alignment horizontal="right"/>
    </xf>
    <xf numFmtId="43" fontId="11" fillId="6" borderId="4" xfId="1" applyFont="1" applyFill="1" applyBorder="1" applyAlignment="1">
      <alignment horizontal="right" vertical="center" wrapText="1"/>
    </xf>
    <xf numFmtId="43" fontId="3" fillId="6" borderId="3" xfId="1" applyFont="1" applyFill="1" applyBorder="1" applyAlignment="1">
      <alignment horizontal="right"/>
    </xf>
    <xf numFmtId="43" fontId="3" fillId="6" borderId="4" xfId="1" applyFont="1" applyFill="1" applyBorder="1" applyAlignment="1">
      <alignment horizontal="right"/>
    </xf>
    <xf numFmtId="43" fontId="11" fillId="6" borderId="4" xfId="1" quotePrefix="1" applyFont="1" applyFill="1" applyBorder="1" applyAlignment="1">
      <alignment horizontal="right" vertical="center"/>
    </xf>
    <xf numFmtId="43" fontId="19" fillId="6" borderId="4" xfId="1" applyFont="1" applyFill="1" applyBorder="1" applyAlignment="1">
      <alignment horizontal="right" vertical="center"/>
    </xf>
    <xf numFmtId="43" fontId="6" fillId="6" borderId="4" xfId="1" applyFont="1" applyFill="1" applyBorder="1" applyAlignment="1">
      <alignment horizontal="right"/>
    </xf>
    <xf numFmtId="43" fontId="11" fillId="6" borderId="4" xfId="1" applyFont="1" applyFill="1" applyBorder="1" applyAlignment="1">
      <alignment horizontal="right" wrapText="1"/>
    </xf>
    <xf numFmtId="43" fontId="20" fillId="0" borderId="4" xfId="1" applyFont="1" applyBorder="1" applyAlignment="1">
      <alignment horizontal="right"/>
    </xf>
    <xf numFmtId="43" fontId="0" fillId="0" borderId="0" xfId="1" applyFont="1" applyAlignment="1">
      <alignment horizontal="right"/>
    </xf>
    <xf numFmtId="43" fontId="23" fillId="0" borderId="0" xfId="1" applyFont="1" applyAlignment="1">
      <alignment horizontal="right"/>
    </xf>
    <xf numFmtId="43" fontId="24" fillId="0" borderId="3" xfId="1" applyFont="1" applyBorder="1" applyAlignment="1">
      <alignment horizontal="right"/>
    </xf>
    <xf numFmtId="43" fontId="17" fillId="5" borderId="3" xfId="1" applyFont="1" applyFill="1" applyBorder="1" applyAlignment="1">
      <alignment horizontal="right" vertical="center" wrapText="1"/>
    </xf>
    <xf numFmtId="164" fontId="3" fillId="6" borderId="4" xfId="1" applyNumberFormat="1" applyFont="1" applyFill="1" applyBorder="1" applyAlignment="1">
      <alignment horizontal="right"/>
    </xf>
    <xf numFmtId="164" fontId="19" fillId="6" borderId="4" xfId="1" applyNumberFormat="1" applyFont="1" applyFill="1" applyBorder="1" applyAlignment="1">
      <alignment horizontal="right" vertical="center"/>
    </xf>
    <xf numFmtId="164" fontId="20" fillId="0" borderId="4" xfId="1" applyNumberFormat="1" applyFont="1" applyBorder="1" applyAlignment="1">
      <alignment horizontal="right"/>
    </xf>
    <xf numFmtId="43" fontId="22" fillId="0" borderId="0" xfId="1" applyFont="1" applyAlignment="1">
      <alignment horizontal="right"/>
    </xf>
    <xf numFmtId="164" fontId="17" fillId="6" borderId="4" xfId="1" applyNumberFormat="1" applyFont="1" applyFill="1" applyBorder="1" applyAlignment="1">
      <alignment horizontal="right"/>
    </xf>
    <xf numFmtId="164" fontId="0" fillId="0" borderId="3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0" fontId="6" fillId="0" borderId="6" xfId="0" applyNumberFormat="1" applyFont="1" applyFill="1" applyBorder="1" applyAlignment="1" applyProtection="1">
      <alignment wrapText="1"/>
    </xf>
    <xf numFmtId="164" fontId="1" fillId="0" borderId="6" xfId="1" applyNumberFormat="1" applyFont="1" applyBorder="1"/>
    <xf numFmtId="0" fontId="6" fillId="2" borderId="8" xfId="0" applyNumberFormat="1" applyFont="1" applyFill="1" applyBorder="1" applyAlignment="1" applyProtection="1">
      <alignment horizontal="left" vertical="center" wrapText="1"/>
    </xf>
    <xf numFmtId="2" fontId="0" fillId="0" borderId="7" xfId="0" applyNumberFormat="1" applyBorder="1"/>
    <xf numFmtId="164" fontId="0" fillId="0" borderId="7" xfId="1" applyNumberFormat="1" applyFont="1" applyBorder="1"/>
    <xf numFmtId="0" fontId="0" fillId="0" borderId="0" xfId="0" applyBorder="1"/>
    <xf numFmtId="0" fontId="6" fillId="0" borderId="5" xfId="0" applyNumberFormat="1" applyFont="1" applyFill="1" applyBorder="1" applyAlignment="1" applyProtection="1">
      <alignment wrapText="1"/>
    </xf>
    <xf numFmtId="2" fontId="1" fillId="0" borderId="5" xfId="0" applyNumberFormat="1" applyFont="1" applyBorder="1"/>
    <xf numFmtId="164" fontId="1" fillId="0" borderId="5" xfId="1" applyNumberFormat="1" applyFont="1" applyBorder="1"/>
    <xf numFmtId="164" fontId="0" fillId="0" borderId="5" xfId="1" applyNumberFormat="1" applyFont="1" applyBorder="1"/>
    <xf numFmtId="2" fontId="0" fillId="0" borderId="5" xfId="0" applyNumberFormat="1" applyBorder="1"/>
    <xf numFmtId="0" fontId="6" fillId="0" borderId="7" xfId="0" applyNumberFormat="1" applyFont="1" applyFill="1" applyBorder="1" applyAlignment="1" applyProtection="1">
      <alignment wrapText="1"/>
    </xf>
    <xf numFmtId="2" fontId="1" fillId="0" borderId="7" xfId="0" applyNumberFormat="1" applyFont="1" applyBorder="1"/>
    <xf numFmtId="164" fontId="1" fillId="0" borderId="7" xfId="1" applyNumberFormat="1" applyFont="1" applyBorder="1"/>
    <xf numFmtId="0" fontId="6" fillId="0" borderId="2" xfId="0" applyNumberFormat="1" applyFont="1" applyFill="1" applyBorder="1" applyAlignment="1" applyProtection="1">
      <alignment wrapText="1"/>
    </xf>
    <xf numFmtId="2" fontId="1" fillId="0" borderId="2" xfId="0" applyNumberFormat="1" applyFont="1" applyBorder="1"/>
    <xf numFmtId="164" fontId="1" fillId="0" borderId="2" xfId="1" applyNumberFormat="1" applyFont="1" applyBorder="1"/>
    <xf numFmtId="43" fontId="1" fillId="0" borderId="3" xfId="1" applyFont="1" applyBorder="1"/>
    <xf numFmtId="43" fontId="0" fillId="0" borderId="3" xfId="1" applyFont="1" applyBorder="1"/>
    <xf numFmtId="43" fontId="28" fillId="0" borderId="3" xfId="1" applyFont="1" applyBorder="1"/>
    <xf numFmtId="165" fontId="1" fillId="0" borderId="3" xfId="1" applyNumberFormat="1" applyFont="1" applyBorder="1"/>
    <xf numFmtId="165" fontId="0" fillId="0" borderId="3" xfId="0" applyNumberFormat="1" applyFont="1" applyBorder="1"/>
    <xf numFmtId="165" fontId="0" fillId="0" borderId="3" xfId="1" applyNumberFormat="1" applyFont="1" applyBorder="1"/>
    <xf numFmtId="164" fontId="1" fillId="0" borderId="0" xfId="0" applyNumberFormat="1" applyFont="1"/>
    <xf numFmtId="164" fontId="28" fillId="0" borderId="3" xfId="1" applyNumberFormat="1" applyFont="1" applyBorder="1"/>
    <xf numFmtId="0" fontId="0" fillId="0" borderId="0" xfId="0" applyFont="1"/>
    <xf numFmtId="43" fontId="0" fillId="0" borderId="0" xfId="1" applyFont="1"/>
    <xf numFmtId="4" fontId="9" fillId="6" borderId="3" xfId="0" applyNumberFormat="1" applyFont="1" applyFill="1" applyBorder="1" applyAlignment="1">
      <alignment horizontal="right" vertical="center"/>
    </xf>
    <xf numFmtId="4" fontId="11" fillId="6" borderId="4" xfId="0" applyNumberFormat="1" applyFont="1" applyFill="1" applyBorder="1" applyAlignment="1">
      <alignment horizontal="right" vertical="center" wrapText="1"/>
    </xf>
    <xf numFmtId="43" fontId="10" fillId="2" borderId="3" xfId="1" quotePrefix="1" applyFont="1" applyFill="1" applyBorder="1" applyAlignment="1">
      <alignment horizontal="right" vertical="center"/>
    </xf>
    <xf numFmtId="43" fontId="9" fillId="2" borderId="3" xfId="1" quotePrefix="1" applyFont="1" applyFill="1" applyBorder="1" applyAlignment="1">
      <alignment horizontal="right" vertical="center"/>
    </xf>
    <xf numFmtId="43" fontId="19" fillId="2" borderId="3" xfId="1" quotePrefix="1" applyFont="1" applyFill="1" applyBorder="1" applyAlignment="1">
      <alignment horizontal="right" vertical="center"/>
    </xf>
    <xf numFmtId="43" fontId="9" fillId="2" borderId="3" xfId="1" quotePrefix="1" applyFont="1" applyFill="1" applyBorder="1" applyAlignment="1">
      <alignment horizontal="right" vertical="center" wrapText="1"/>
    </xf>
    <xf numFmtId="43" fontId="0" fillId="7" borderId="3" xfId="1" applyFont="1" applyFill="1" applyBorder="1"/>
    <xf numFmtId="43" fontId="2" fillId="0" borderId="0" xfId="1" applyFont="1" applyFill="1" applyBorder="1" applyAlignment="1" applyProtection="1">
      <alignment horizontal="right" vertical="center" wrapText="1"/>
    </xf>
    <xf numFmtId="43" fontId="6" fillId="4" borderId="4" xfId="1" applyFont="1" applyFill="1" applyBorder="1" applyAlignment="1" applyProtection="1">
      <alignment horizontal="right" vertical="center" wrapText="1"/>
    </xf>
    <xf numFmtId="43" fontId="11" fillId="2" borderId="3" xfId="1" applyFont="1" applyFill="1" applyBorder="1" applyAlignment="1" applyProtection="1">
      <alignment vertical="center" wrapText="1"/>
    </xf>
    <xf numFmtId="43" fontId="10" fillId="2" borderId="3" xfId="1" quotePrefix="1" applyFont="1" applyFill="1" applyBorder="1" applyAlignment="1">
      <alignment horizontal="right" vertical="center" wrapText="1"/>
    </xf>
    <xf numFmtId="43" fontId="9" fillId="2" borderId="3" xfId="1" applyFont="1" applyFill="1" applyBorder="1" applyAlignment="1" applyProtection="1">
      <alignment horizontal="right" vertical="center" wrapText="1"/>
    </xf>
    <xf numFmtId="43" fontId="10" fillId="2" borderId="0" xfId="1" quotePrefix="1" applyFont="1" applyFill="1" applyBorder="1" applyAlignment="1">
      <alignment horizontal="right" vertical="center"/>
    </xf>
    <xf numFmtId="43" fontId="2" fillId="0" borderId="0" xfId="1" applyFont="1" applyAlignment="1">
      <alignment horizontal="right" vertical="center" wrapText="1"/>
    </xf>
    <xf numFmtId="43" fontId="19" fillId="6" borderId="0" xfId="1" applyFont="1" applyFill="1" applyAlignment="1">
      <alignment horizontal="right" vertical="center"/>
    </xf>
    <xf numFmtId="43" fontId="10" fillId="6" borderId="3" xfId="1" quotePrefix="1" applyFont="1" applyFill="1" applyBorder="1" applyAlignment="1">
      <alignment horizontal="right" vertical="center"/>
    </xf>
    <xf numFmtId="43" fontId="10" fillId="6" borderId="3" xfId="1" applyFont="1" applyFill="1" applyBorder="1" applyAlignment="1">
      <alignment horizontal="right" vertical="center" wrapText="1"/>
    </xf>
    <xf numFmtId="43" fontId="10" fillId="6" borderId="4" xfId="1" applyFont="1" applyFill="1" applyBorder="1" applyAlignment="1">
      <alignment horizontal="right" vertical="center" wrapText="1"/>
    </xf>
    <xf numFmtId="43" fontId="10" fillId="6" borderId="3" xfId="1" applyFont="1" applyFill="1" applyBorder="1" applyAlignment="1">
      <alignment horizontal="right" vertical="center"/>
    </xf>
    <xf numFmtId="43" fontId="10" fillId="6" borderId="4" xfId="1" applyFont="1" applyFill="1" applyBorder="1" applyAlignment="1">
      <alignment horizontal="right" vertical="center"/>
    </xf>
    <xf numFmtId="43" fontId="9" fillId="6" borderId="4" xfId="1" applyFont="1" applyFill="1" applyBorder="1" applyAlignment="1">
      <alignment horizontal="right" vertical="center" wrapText="1"/>
    </xf>
    <xf numFmtId="43" fontId="17" fillId="5" borderId="4" xfId="1" applyFont="1" applyFill="1" applyBorder="1" applyAlignment="1">
      <alignment horizontal="right" vertical="center" wrapText="1"/>
    </xf>
    <xf numFmtId="164" fontId="10" fillId="6" borderId="4" xfId="1" applyNumberFormat="1" applyFont="1" applyFill="1" applyBorder="1" applyAlignment="1">
      <alignment horizontal="right" vertical="center"/>
    </xf>
    <xf numFmtId="164" fontId="11" fillId="6" borderId="4" xfId="1" applyNumberFormat="1" applyFont="1" applyFill="1" applyBorder="1" applyAlignment="1">
      <alignment horizontal="right" vertical="center" wrapText="1"/>
    </xf>
    <xf numFmtId="164" fontId="10" fillId="6" borderId="3" xfId="1" applyNumberFormat="1" applyFont="1" applyFill="1" applyBorder="1" applyAlignment="1">
      <alignment horizontal="right" vertical="center" wrapText="1"/>
    </xf>
    <xf numFmtId="164" fontId="10" fillId="6" borderId="3" xfId="1" quotePrefix="1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6" fillId="0" borderId="7" xfId="0" applyNumberFormat="1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1" fontId="3" fillId="0" borderId="3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4" xfId="0" applyFont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13" workbookViewId="0">
      <selection activeCell="G30" sqref="F30:G30"/>
    </sheetView>
  </sheetViews>
  <sheetFormatPr defaultRowHeight="15" x14ac:dyDescent="0.25"/>
  <cols>
    <col min="5" max="10" width="25.28515625" customWidth="1"/>
  </cols>
  <sheetData>
    <row r="1" spans="1:11" ht="42" customHeight="1" x14ac:dyDescent="0.25">
      <c r="A1" s="185" t="s">
        <v>74</v>
      </c>
      <c r="B1" s="185"/>
      <c r="C1" s="185"/>
      <c r="D1" s="185"/>
      <c r="E1" s="185"/>
      <c r="F1" s="185"/>
      <c r="G1" s="185"/>
      <c r="H1" s="185"/>
      <c r="I1" s="185"/>
      <c r="J1" s="185"/>
      <c r="K1">
        <v>0</v>
      </c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x14ac:dyDescent="0.25">
      <c r="A3" s="185" t="s">
        <v>29</v>
      </c>
      <c r="B3" s="185"/>
      <c r="C3" s="185"/>
      <c r="D3" s="185"/>
      <c r="E3" s="185"/>
      <c r="F3" s="185"/>
      <c r="G3" s="185"/>
      <c r="H3" s="185"/>
      <c r="I3" s="202"/>
      <c r="J3" s="202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1" ht="18" customHeight="1" x14ac:dyDescent="0.25">
      <c r="A5" s="185" t="s">
        <v>38</v>
      </c>
      <c r="B5" s="186"/>
      <c r="C5" s="186"/>
      <c r="D5" s="186"/>
      <c r="E5" s="186"/>
      <c r="F5" s="186"/>
      <c r="G5" s="186"/>
      <c r="H5" s="186"/>
      <c r="I5" s="186"/>
      <c r="J5" s="186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36" t="s">
        <v>41</v>
      </c>
    </row>
    <row r="7" spans="1:11" ht="25.5" x14ac:dyDescent="0.25">
      <c r="A7" s="32"/>
      <c r="B7" s="33"/>
      <c r="C7" s="33"/>
      <c r="D7" s="34"/>
      <c r="E7" s="35"/>
      <c r="F7" s="4" t="s">
        <v>99</v>
      </c>
      <c r="G7" s="4" t="s">
        <v>68</v>
      </c>
      <c r="H7" s="4" t="s">
        <v>72</v>
      </c>
      <c r="I7" s="4" t="s">
        <v>69</v>
      </c>
      <c r="J7" s="4" t="s">
        <v>73</v>
      </c>
    </row>
    <row r="8" spans="1:11" x14ac:dyDescent="0.25">
      <c r="A8" s="203" t="s">
        <v>0</v>
      </c>
      <c r="B8" s="199"/>
      <c r="C8" s="199"/>
      <c r="D8" s="199"/>
      <c r="E8" s="204"/>
      <c r="F8" s="48">
        <f>F9</f>
        <v>1127503.57</v>
      </c>
      <c r="G8" s="48">
        <f>G9</f>
        <v>1701398.68</v>
      </c>
      <c r="H8" s="48">
        <f>H9</f>
        <v>1588224.76</v>
      </c>
      <c r="I8" s="48">
        <f>I9</f>
        <v>1612048.15</v>
      </c>
      <c r="J8" s="48">
        <f>J9</f>
        <v>1636181.24</v>
      </c>
    </row>
    <row r="9" spans="1:11" x14ac:dyDescent="0.25">
      <c r="A9" s="195" t="s">
        <v>1</v>
      </c>
      <c r="B9" s="188"/>
      <c r="C9" s="188"/>
      <c r="D9" s="188"/>
      <c r="E9" s="201"/>
      <c r="F9" s="49">
        <v>1127503.57</v>
      </c>
      <c r="G9" s="49">
        <v>1701398.68</v>
      </c>
      <c r="H9" s="49">
        <v>1588224.76</v>
      </c>
      <c r="I9" s="49">
        <v>1612048.15</v>
      </c>
      <c r="J9" s="49">
        <v>1636181.24</v>
      </c>
    </row>
    <row r="10" spans="1:11" x14ac:dyDescent="0.25">
      <c r="A10" s="205" t="s">
        <v>2</v>
      </c>
      <c r="B10" s="201"/>
      <c r="C10" s="201"/>
      <c r="D10" s="201"/>
      <c r="E10" s="201"/>
      <c r="F10" s="49"/>
      <c r="G10" s="49"/>
      <c r="H10" s="49"/>
      <c r="I10" s="49"/>
      <c r="J10" s="49"/>
    </row>
    <row r="11" spans="1:11" x14ac:dyDescent="0.25">
      <c r="A11" s="37" t="s">
        <v>3</v>
      </c>
      <c r="B11" s="38"/>
      <c r="C11" s="38"/>
      <c r="D11" s="38"/>
      <c r="E11" s="38"/>
      <c r="F11" s="48">
        <f>F12</f>
        <v>1062316.8899999999</v>
      </c>
      <c r="G11" s="48">
        <f>G12</f>
        <v>1726950.06</v>
      </c>
      <c r="H11" s="48">
        <f>H12</f>
        <v>1608027.63</v>
      </c>
      <c r="I11" s="48">
        <f>I12</f>
        <v>1632148.06</v>
      </c>
      <c r="J11" s="48">
        <f>J12</f>
        <v>1656582.65</v>
      </c>
    </row>
    <row r="12" spans="1:11" x14ac:dyDescent="0.25">
      <c r="A12" s="187" t="s">
        <v>4</v>
      </c>
      <c r="B12" s="188"/>
      <c r="C12" s="188"/>
      <c r="D12" s="188"/>
      <c r="E12" s="188"/>
      <c r="F12" s="49">
        <v>1062316.8899999999</v>
      </c>
      <c r="G12" s="49">
        <v>1726950.06</v>
      </c>
      <c r="H12" s="49">
        <v>1608027.63</v>
      </c>
      <c r="I12" s="49">
        <v>1632148.06</v>
      </c>
      <c r="J12" s="49">
        <v>1656582.65</v>
      </c>
    </row>
    <row r="13" spans="1:11" x14ac:dyDescent="0.25">
      <c r="A13" s="200" t="s">
        <v>5</v>
      </c>
      <c r="B13" s="201"/>
      <c r="C13" s="201"/>
      <c r="D13" s="201"/>
      <c r="E13" s="201"/>
      <c r="F13" s="50"/>
      <c r="G13" s="50"/>
      <c r="H13" s="50"/>
      <c r="I13" s="50"/>
      <c r="J13" s="50"/>
    </row>
    <row r="14" spans="1:11" x14ac:dyDescent="0.25">
      <c r="A14" s="198" t="s">
        <v>6</v>
      </c>
      <c r="B14" s="199"/>
      <c r="C14" s="199"/>
      <c r="D14" s="199"/>
      <c r="E14" s="199"/>
      <c r="F14" s="48">
        <f>F8-F11</f>
        <v>65186.680000000168</v>
      </c>
      <c r="G14" s="48">
        <f>G8-G11</f>
        <v>-25551.380000000121</v>
      </c>
      <c r="H14" s="48">
        <f>H8-H11</f>
        <v>-19802.869999999879</v>
      </c>
      <c r="I14" s="48">
        <f>I8-I11</f>
        <v>-20099.910000000149</v>
      </c>
      <c r="J14" s="48">
        <f>J8-J11</f>
        <v>-20401.409999999916</v>
      </c>
    </row>
    <row r="15" spans="1:11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1" ht="18" customHeight="1" x14ac:dyDescent="0.25">
      <c r="A16" s="185" t="s">
        <v>39</v>
      </c>
      <c r="B16" s="186"/>
      <c r="C16" s="186"/>
      <c r="D16" s="186"/>
      <c r="E16" s="186"/>
      <c r="F16" s="186"/>
      <c r="G16" s="186"/>
      <c r="H16" s="186"/>
      <c r="I16" s="186"/>
      <c r="J16" s="186"/>
    </row>
    <row r="17" spans="1:10" ht="18" x14ac:dyDescent="0.25">
      <c r="A17" s="28"/>
      <c r="B17" s="26"/>
      <c r="C17" s="26"/>
      <c r="D17" s="26"/>
      <c r="E17" s="26"/>
      <c r="F17" s="26"/>
      <c r="G17" s="26"/>
      <c r="H17" s="27"/>
      <c r="I17" s="27"/>
      <c r="J17" s="27"/>
    </row>
    <row r="18" spans="1:10" ht="25.5" x14ac:dyDescent="0.25">
      <c r="A18" s="32"/>
      <c r="B18" s="33"/>
      <c r="C18" s="33"/>
      <c r="D18" s="34"/>
      <c r="E18" s="35"/>
      <c r="F18" s="4" t="s">
        <v>99</v>
      </c>
      <c r="G18" s="4" t="s">
        <v>68</v>
      </c>
      <c r="H18" s="4" t="s">
        <v>72</v>
      </c>
      <c r="I18" s="4" t="s">
        <v>69</v>
      </c>
      <c r="J18" s="4" t="s">
        <v>73</v>
      </c>
    </row>
    <row r="19" spans="1:10" ht="15.75" customHeight="1" x14ac:dyDescent="0.25">
      <c r="A19" s="195" t="s">
        <v>8</v>
      </c>
      <c r="B19" s="196"/>
      <c r="C19" s="196"/>
      <c r="D19" s="196"/>
      <c r="E19" s="197"/>
      <c r="F19" s="50">
        <v>0</v>
      </c>
      <c r="G19" s="50">
        <v>0</v>
      </c>
      <c r="H19" s="50">
        <v>0</v>
      </c>
      <c r="I19" s="50">
        <v>0</v>
      </c>
      <c r="J19" s="50">
        <v>0</v>
      </c>
    </row>
    <row r="20" spans="1:10" x14ac:dyDescent="0.25">
      <c r="A20" s="195" t="s">
        <v>9</v>
      </c>
      <c r="B20" s="188"/>
      <c r="C20" s="188"/>
      <c r="D20" s="188"/>
      <c r="E20" s="188"/>
      <c r="F20" s="50">
        <v>0</v>
      </c>
      <c r="G20" s="50">
        <v>0</v>
      </c>
      <c r="H20" s="50">
        <v>0</v>
      </c>
      <c r="I20" s="50">
        <v>0</v>
      </c>
      <c r="J20" s="50">
        <v>0</v>
      </c>
    </row>
    <row r="21" spans="1:10" x14ac:dyDescent="0.25">
      <c r="A21" s="198" t="s">
        <v>10</v>
      </c>
      <c r="B21" s="199"/>
      <c r="C21" s="199"/>
      <c r="D21" s="199"/>
      <c r="E21" s="199"/>
      <c r="F21" s="48">
        <v>0</v>
      </c>
      <c r="G21" s="48">
        <v>0</v>
      </c>
      <c r="H21" s="48">
        <v>0</v>
      </c>
      <c r="I21" s="48">
        <v>0</v>
      </c>
      <c r="J21" s="48">
        <v>0</v>
      </c>
    </row>
    <row r="22" spans="1:10" ht="18" x14ac:dyDescent="0.25">
      <c r="A22" s="25"/>
      <c r="B22" s="26"/>
      <c r="C22" s="26"/>
      <c r="D22" s="26"/>
      <c r="E22" s="26"/>
      <c r="F22" s="26"/>
      <c r="G22" s="26"/>
      <c r="H22" s="27"/>
      <c r="I22" s="27"/>
      <c r="J22" s="27"/>
    </row>
    <row r="23" spans="1:10" ht="18" customHeight="1" x14ac:dyDescent="0.25">
      <c r="A23" s="185" t="s">
        <v>45</v>
      </c>
      <c r="B23" s="186"/>
      <c r="C23" s="186"/>
      <c r="D23" s="186"/>
      <c r="E23" s="186"/>
      <c r="F23" s="186"/>
      <c r="G23" s="186"/>
      <c r="H23" s="186"/>
      <c r="I23" s="186"/>
      <c r="J23" s="186"/>
    </row>
    <row r="24" spans="1:10" ht="18" x14ac:dyDescent="0.25">
      <c r="A24" s="25"/>
      <c r="B24" s="26"/>
      <c r="C24" s="26"/>
      <c r="D24" s="26"/>
      <c r="E24" s="26"/>
      <c r="F24" s="26"/>
      <c r="G24" s="26"/>
      <c r="H24" s="27"/>
      <c r="I24" s="27"/>
      <c r="J24" s="27"/>
    </row>
    <row r="25" spans="1:10" ht="25.5" x14ac:dyDescent="0.25">
      <c r="A25" s="32"/>
      <c r="B25" s="33"/>
      <c r="C25" s="33"/>
      <c r="D25" s="34"/>
      <c r="E25" s="35"/>
      <c r="F25" s="4" t="s">
        <v>99</v>
      </c>
      <c r="G25" s="4" t="s">
        <v>68</v>
      </c>
      <c r="H25" s="4" t="s">
        <v>72</v>
      </c>
      <c r="I25" s="4" t="s">
        <v>69</v>
      </c>
      <c r="J25" s="4" t="s">
        <v>73</v>
      </c>
    </row>
    <row r="26" spans="1:10" x14ac:dyDescent="0.25">
      <c r="A26" s="189" t="s">
        <v>40</v>
      </c>
      <c r="B26" s="190"/>
      <c r="C26" s="190"/>
      <c r="D26" s="190"/>
      <c r="E26" s="191"/>
      <c r="F26" s="51">
        <f>F28</f>
        <v>-65186.68</v>
      </c>
      <c r="G26" s="51">
        <f>G28</f>
        <v>25551.38</v>
      </c>
      <c r="H26" s="51">
        <f>H28</f>
        <v>19802.87</v>
      </c>
      <c r="I26" s="51">
        <f>I28</f>
        <v>20099.91</v>
      </c>
      <c r="J26" s="51">
        <f>J28</f>
        <v>20401.41</v>
      </c>
    </row>
    <row r="27" spans="1:10" ht="30" customHeight="1" x14ac:dyDescent="0.25">
      <c r="A27" s="192" t="s">
        <v>7</v>
      </c>
      <c r="B27" s="193"/>
      <c r="C27" s="193"/>
      <c r="D27" s="193"/>
      <c r="E27" s="194"/>
      <c r="F27" s="52">
        <f>F28</f>
        <v>-65186.68</v>
      </c>
      <c r="G27" s="52">
        <f>G28</f>
        <v>25551.38</v>
      </c>
      <c r="H27" s="52">
        <f>H28</f>
        <v>19802.87</v>
      </c>
      <c r="I27" s="52">
        <f>I28</f>
        <v>20099.91</v>
      </c>
      <c r="J27" s="52">
        <f>J28</f>
        <v>20401.41</v>
      </c>
    </row>
    <row r="28" spans="1:10" x14ac:dyDescent="0.25">
      <c r="F28">
        <v>-65186.68</v>
      </c>
      <c r="G28" s="156">
        <v>25551.38</v>
      </c>
      <c r="H28" s="156">
        <v>19802.87</v>
      </c>
      <c r="I28" s="156">
        <v>20099.91</v>
      </c>
      <c r="J28" s="156">
        <v>20401.41</v>
      </c>
    </row>
    <row r="30" spans="1:10" x14ac:dyDescent="0.25">
      <c r="A30" s="187" t="s">
        <v>11</v>
      </c>
      <c r="B30" s="188"/>
      <c r="C30" s="188"/>
      <c r="D30" s="188"/>
      <c r="E30" s="188"/>
      <c r="F30" s="50">
        <f>F28</f>
        <v>-65186.68</v>
      </c>
      <c r="G30" s="50">
        <f>G28</f>
        <v>25551.38</v>
      </c>
      <c r="H30" s="50">
        <f>H28</f>
        <v>19802.87</v>
      </c>
      <c r="I30" s="50">
        <f>I28</f>
        <v>20099.91</v>
      </c>
      <c r="J30" s="50">
        <f>J28</f>
        <v>20401.41</v>
      </c>
    </row>
    <row r="31" spans="1:10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25">
      <c r="A32" s="183"/>
      <c r="B32" s="184"/>
      <c r="C32" s="184"/>
      <c r="D32" s="184"/>
      <c r="E32" s="184"/>
      <c r="F32" s="184"/>
      <c r="G32" s="184"/>
      <c r="H32" s="184"/>
      <c r="I32" s="184"/>
      <c r="J32" s="184"/>
    </row>
    <row r="33" spans="1:10" ht="8.25" customHeight="1" x14ac:dyDescent="0.25"/>
    <row r="34" spans="1:10" x14ac:dyDescent="0.25">
      <c r="A34" s="183"/>
      <c r="B34" s="184"/>
      <c r="C34" s="184"/>
      <c r="D34" s="184"/>
      <c r="E34" s="184"/>
      <c r="F34" s="184"/>
      <c r="G34" s="184"/>
      <c r="H34" s="184"/>
      <c r="I34" s="184"/>
      <c r="J34" s="184"/>
    </row>
    <row r="35" spans="1:10" ht="8.25" customHeight="1" x14ac:dyDescent="0.25"/>
    <row r="36" spans="1:10" ht="29.25" customHeight="1" x14ac:dyDescent="0.25">
      <c r="A36" s="183"/>
      <c r="B36" s="184"/>
      <c r="C36" s="184"/>
      <c r="D36" s="184"/>
      <c r="E36" s="184"/>
      <c r="F36" s="184"/>
      <c r="G36" s="184"/>
      <c r="H36" s="184"/>
      <c r="I36" s="184"/>
      <c r="J36" s="184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topLeftCell="A13" zoomScale="106" zoomScaleNormal="106" workbookViewId="0">
      <selection activeCell="E83" sqref="E8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5.28515625" style="118" customWidth="1"/>
    <col min="6" max="7" width="25.28515625" style="94" customWidth="1"/>
    <col min="8" max="9" width="25.28515625" customWidth="1"/>
  </cols>
  <sheetData>
    <row r="1" spans="1:9" ht="42" customHeight="1" x14ac:dyDescent="0.25">
      <c r="A1" s="185" t="s">
        <v>76</v>
      </c>
      <c r="B1" s="185"/>
      <c r="C1" s="185"/>
      <c r="D1" s="185"/>
      <c r="E1" s="185"/>
      <c r="F1" s="185"/>
      <c r="G1" s="185"/>
      <c r="H1" s="185"/>
      <c r="I1" s="185"/>
    </row>
    <row r="2" spans="1:9" ht="18" customHeight="1" x14ac:dyDescent="0.25">
      <c r="A2" s="5"/>
      <c r="B2" s="5"/>
      <c r="C2" s="5"/>
      <c r="D2" s="5"/>
      <c r="E2" s="164"/>
      <c r="F2" s="91"/>
      <c r="G2" s="91"/>
      <c r="H2" s="5"/>
      <c r="I2" s="5"/>
    </row>
    <row r="3" spans="1:9" ht="15.75" x14ac:dyDescent="0.25">
      <c r="A3" s="185" t="s">
        <v>29</v>
      </c>
      <c r="B3" s="185"/>
      <c r="C3" s="185"/>
      <c r="D3" s="185"/>
      <c r="E3" s="185"/>
      <c r="F3" s="185"/>
      <c r="G3" s="185"/>
      <c r="H3" s="202"/>
      <c r="I3" s="202"/>
    </row>
    <row r="4" spans="1:9" ht="18" x14ac:dyDescent="0.25">
      <c r="A4" s="5"/>
      <c r="B4" s="5"/>
      <c r="C4" s="5"/>
      <c r="D4" s="5"/>
      <c r="E4" s="164"/>
      <c r="F4" s="91"/>
      <c r="G4" s="91"/>
      <c r="H4" s="6"/>
      <c r="I4" s="6"/>
    </row>
    <row r="5" spans="1:9" ht="18" customHeight="1" x14ac:dyDescent="0.25">
      <c r="A5" s="185" t="s">
        <v>13</v>
      </c>
      <c r="B5" s="186"/>
      <c r="C5" s="186"/>
      <c r="D5" s="186"/>
      <c r="E5" s="186"/>
      <c r="F5" s="186"/>
      <c r="G5" s="186"/>
      <c r="H5" s="186"/>
      <c r="I5" s="186"/>
    </row>
    <row r="6" spans="1:9" ht="18" x14ac:dyDescent="0.25">
      <c r="A6" s="5"/>
      <c r="B6" s="5"/>
      <c r="C6" s="5"/>
      <c r="D6" s="5"/>
      <c r="E6" s="164"/>
      <c r="F6" s="91"/>
      <c r="G6" s="91"/>
      <c r="H6" s="6"/>
      <c r="I6" s="6"/>
    </row>
    <row r="7" spans="1:9" ht="15.75" x14ac:dyDescent="0.25">
      <c r="A7" s="185" t="s">
        <v>88</v>
      </c>
      <c r="B7" s="206"/>
      <c r="C7" s="206"/>
      <c r="D7" s="206"/>
      <c r="E7" s="206"/>
      <c r="F7" s="206"/>
      <c r="G7" s="206"/>
      <c r="H7" s="206"/>
      <c r="I7" s="206"/>
    </row>
    <row r="8" spans="1:9" ht="18" x14ac:dyDescent="0.25">
      <c r="A8" s="5"/>
      <c r="B8" s="5"/>
      <c r="C8" s="5"/>
      <c r="D8" s="5"/>
      <c r="E8" s="164"/>
      <c r="F8" s="91"/>
      <c r="G8" s="91"/>
      <c r="H8" s="6"/>
      <c r="I8" s="6"/>
    </row>
    <row r="9" spans="1:9" ht="25.5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165" t="s">
        <v>84</v>
      </c>
      <c r="F9" s="92" t="s">
        <v>75</v>
      </c>
      <c r="G9" s="92" t="s">
        <v>72</v>
      </c>
      <c r="H9" s="59" t="s">
        <v>69</v>
      </c>
      <c r="I9" s="59" t="s">
        <v>73</v>
      </c>
    </row>
    <row r="10" spans="1:9" ht="15.75" customHeight="1" x14ac:dyDescent="0.25">
      <c r="A10" s="13">
        <v>6</v>
      </c>
      <c r="B10" s="13"/>
      <c r="C10" s="13"/>
      <c r="D10" s="13" t="s">
        <v>17</v>
      </c>
      <c r="E10" s="106">
        <f>SUM(E11:E24)</f>
        <v>1127503.5699999998</v>
      </c>
      <c r="F10" s="106">
        <f>SUM(F11,F15,F17,F21)</f>
        <v>1701398.6800000002</v>
      </c>
      <c r="G10" s="106">
        <f>SUM(G11,G15,G17,G21)</f>
        <v>1588224.76</v>
      </c>
      <c r="H10" s="93">
        <f>SUM(H11:H24)</f>
        <v>0</v>
      </c>
      <c r="I10" s="93">
        <f>SUM(I11:I24)</f>
        <v>0</v>
      </c>
    </row>
    <row r="11" spans="1:9" s="104" customFormat="1" ht="38.25" x14ac:dyDescent="0.25">
      <c r="A11" s="13"/>
      <c r="B11" s="13">
        <v>63</v>
      </c>
      <c r="C11" s="13"/>
      <c r="D11" s="13" t="s">
        <v>42</v>
      </c>
      <c r="E11" s="166"/>
      <c r="F11" s="107">
        <f>SUM(F12:F14)</f>
        <v>1615637.52</v>
      </c>
      <c r="G11" s="107">
        <f>SUM(G12:G14)</f>
        <v>1499353.2</v>
      </c>
      <c r="H11" s="101"/>
      <c r="I11" s="101"/>
    </row>
    <row r="12" spans="1:9" x14ac:dyDescent="0.25">
      <c r="A12" s="14"/>
      <c r="B12" s="14"/>
      <c r="C12" s="15">
        <v>51</v>
      </c>
      <c r="D12" s="15" t="s">
        <v>56</v>
      </c>
      <c r="E12" s="160">
        <v>923185.44</v>
      </c>
      <c r="F12" s="108">
        <v>1529576.92</v>
      </c>
      <c r="G12" s="108">
        <v>1419901.91</v>
      </c>
      <c r="H12" s="53"/>
      <c r="I12" s="53"/>
    </row>
    <row r="13" spans="1:9" x14ac:dyDescent="0.25">
      <c r="A13" s="14"/>
      <c r="B13" s="14"/>
      <c r="C13" s="15">
        <v>53</v>
      </c>
      <c r="D13" s="15" t="s">
        <v>57</v>
      </c>
      <c r="E13" s="160">
        <v>56908.63</v>
      </c>
      <c r="F13" s="108">
        <v>86060.6</v>
      </c>
      <c r="G13" s="108">
        <v>79451.289999999994</v>
      </c>
      <c r="H13" s="53"/>
      <c r="I13" s="53"/>
    </row>
    <row r="14" spans="1:9" x14ac:dyDescent="0.25">
      <c r="A14" s="14"/>
      <c r="B14" s="14"/>
      <c r="C14" s="15">
        <v>54</v>
      </c>
      <c r="D14" s="15" t="s">
        <v>58</v>
      </c>
      <c r="E14" s="159">
        <v>35287.72</v>
      </c>
      <c r="F14" s="108"/>
      <c r="G14" s="53"/>
      <c r="H14" s="53"/>
      <c r="I14" s="53"/>
    </row>
    <row r="15" spans="1:9" s="104" customFormat="1" x14ac:dyDescent="0.25">
      <c r="A15" s="31"/>
      <c r="B15" s="31">
        <v>65</v>
      </c>
      <c r="C15" s="105"/>
      <c r="D15" s="105" t="s">
        <v>59</v>
      </c>
      <c r="E15" s="161"/>
      <c r="F15" s="109">
        <f>F16</f>
        <v>15000</v>
      </c>
      <c r="G15" s="109">
        <f>G16</f>
        <v>18000</v>
      </c>
      <c r="H15" s="101"/>
      <c r="I15" s="101"/>
    </row>
    <row r="16" spans="1:9" x14ac:dyDescent="0.25">
      <c r="A16" s="14"/>
      <c r="B16" s="14"/>
      <c r="C16" s="15">
        <v>41</v>
      </c>
      <c r="D16" s="15" t="s">
        <v>60</v>
      </c>
      <c r="E16" s="159">
        <v>23368.21</v>
      </c>
      <c r="F16" s="108">
        <v>15000</v>
      </c>
      <c r="G16" s="108">
        <v>18000</v>
      </c>
      <c r="H16" s="53"/>
      <c r="I16" s="53"/>
    </row>
    <row r="17" spans="1:9" s="104" customFormat="1" x14ac:dyDescent="0.25">
      <c r="A17" s="31"/>
      <c r="B17" s="31">
        <v>66</v>
      </c>
      <c r="C17" s="105"/>
      <c r="D17" s="105" t="s">
        <v>61</v>
      </c>
      <c r="E17" s="161"/>
      <c r="F17" s="109">
        <f>SUM(F18:F20)</f>
        <v>1889.6</v>
      </c>
      <c r="G17" s="109">
        <f>SUM(G18:G20)</f>
        <v>2000</v>
      </c>
      <c r="H17" s="101"/>
      <c r="I17" s="101"/>
    </row>
    <row r="18" spans="1:9" x14ac:dyDescent="0.25">
      <c r="A18" s="14"/>
      <c r="B18" s="14"/>
      <c r="C18" s="15">
        <v>31</v>
      </c>
      <c r="D18" s="15" t="s">
        <v>62</v>
      </c>
      <c r="E18" s="159">
        <v>2750.17</v>
      </c>
      <c r="F18" s="108">
        <v>1889.6</v>
      </c>
      <c r="G18" s="108">
        <v>2000</v>
      </c>
      <c r="H18" s="53"/>
      <c r="I18" s="53"/>
    </row>
    <row r="19" spans="1:9" x14ac:dyDescent="0.25">
      <c r="A19" s="14"/>
      <c r="B19" s="31" t="s">
        <v>43</v>
      </c>
      <c r="C19" s="15"/>
      <c r="D19" s="15" t="s">
        <v>71</v>
      </c>
      <c r="E19" s="159"/>
      <c r="F19" s="108"/>
      <c r="G19" s="53"/>
      <c r="H19" s="53"/>
      <c r="I19" s="53"/>
    </row>
    <row r="20" spans="1:9" x14ac:dyDescent="0.25">
      <c r="A20" s="14"/>
      <c r="B20" s="31"/>
      <c r="C20" s="15">
        <v>61</v>
      </c>
      <c r="D20" s="15" t="s">
        <v>100</v>
      </c>
      <c r="E20" s="159"/>
      <c r="F20" s="108"/>
      <c r="G20" s="53"/>
      <c r="H20" s="53"/>
      <c r="I20" s="53"/>
    </row>
    <row r="21" spans="1:9" s="104" customFormat="1" ht="51" x14ac:dyDescent="0.25">
      <c r="A21" s="31"/>
      <c r="B21" s="31">
        <v>67</v>
      </c>
      <c r="C21" s="105"/>
      <c r="D21" s="13" t="s">
        <v>44</v>
      </c>
      <c r="E21" s="106"/>
      <c r="F21" s="109">
        <f>SUM(F22:F23)</f>
        <v>68871.56</v>
      </c>
      <c r="G21" s="109">
        <f>SUM(G22:G23)</f>
        <v>68871.56</v>
      </c>
      <c r="H21" s="101"/>
      <c r="I21" s="101"/>
    </row>
    <row r="22" spans="1:9" ht="38.25" x14ac:dyDescent="0.25">
      <c r="A22" s="14"/>
      <c r="B22" s="14"/>
      <c r="C22" s="15">
        <v>451</v>
      </c>
      <c r="D22" s="19" t="s">
        <v>63</v>
      </c>
      <c r="E22" s="162">
        <v>86003.4</v>
      </c>
      <c r="F22" s="108">
        <v>68871.56</v>
      </c>
      <c r="G22" s="108">
        <v>68871.56</v>
      </c>
      <c r="H22" s="53"/>
      <c r="I22" s="53"/>
    </row>
    <row r="23" spans="1:9" x14ac:dyDescent="0.25">
      <c r="A23" s="14"/>
      <c r="B23" s="14"/>
      <c r="C23" s="15">
        <v>110</v>
      </c>
      <c r="D23" s="19" t="s">
        <v>64</v>
      </c>
      <c r="E23" s="167"/>
      <c r="F23" s="108"/>
      <c r="G23" s="53"/>
      <c r="H23" s="53"/>
      <c r="I23" s="53"/>
    </row>
    <row r="24" spans="1:9" x14ac:dyDescent="0.25">
      <c r="A24" s="14"/>
      <c r="B24" s="14">
        <v>92</v>
      </c>
      <c r="C24" s="15"/>
      <c r="D24" s="19" t="s">
        <v>65</v>
      </c>
      <c r="E24" s="167"/>
      <c r="F24" s="108"/>
      <c r="G24" s="53"/>
      <c r="H24" s="53"/>
      <c r="I24" s="53"/>
    </row>
    <row r="25" spans="1:9" x14ac:dyDescent="0.25">
      <c r="A25" s="16">
        <v>7</v>
      </c>
      <c r="B25" s="17"/>
      <c r="C25" s="17" t="s">
        <v>66</v>
      </c>
      <c r="D25" s="29" t="s">
        <v>103</v>
      </c>
      <c r="E25" s="106"/>
      <c r="F25" s="109"/>
      <c r="G25" s="101"/>
      <c r="H25" s="53"/>
      <c r="I25" s="53"/>
    </row>
    <row r="26" spans="1:9" x14ac:dyDescent="0.25">
      <c r="A26" s="18"/>
      <c r="B26" s="18"/>
      <c r="C26" s="18"/>
      <c r="D26" s="30"/>
      <c r="E26" s="168"/>
      <c r="F26" s="108"/>
      <c r="G26" s="53"/>
      <c r="H26" s="53"/>
      <c r="I26" s="54"/>
    </row>
    <row r="27" spans="1:9" x14ac:dyDescent="0.25">
      <c r="A27" s="18"/>
      <c r="B27" s="18"/>
      <c r="C27" s="15"/>
      <c r="D27" s="15"/>
      <c r="E27" s="159"/>
      <c r="F27" s="108"/>
      <c r="G27" s="53"/>
      <c r="H27" s="53"/>
      <c r="I27" s="54"/>
    </row>
    <row r="28" spans="1:9" x14ac:dyDescent="0.25">
      <c r="A28" s="44"/>
      <c r="B28" s="44"/>
      <c r="C28" s="45"/>
      <c r="D28" s="45"/>
      <c r="E28" s="169"/>
      <c r="F28" s="95"/>
      <c r="G28" s="95"/>
      <c r="H28" s="46"/>
      <c r="I28" s="47"/>
    </row>
    <row r="30" spans="1:9" ht="15.75" x14ac:dyDescent="0.25">
      <c r="A30" s="216"/>
      <c r="B30" s="217"/>
      <c r="C30" s="217"/>
      <c r="D30" s="217"/>
      <c r="E30" s="217"/>
      <c r="F30" s="217"/>
      <c r="G30" s="217"/>
      <c r="H30" s="217"/>
    </row>
    <row r="31" spans="1:9" ht="18" x14ac:dyDescent="0.25">
      <c r="A31" s="60"/>
      <c r="B31" s="60"/>
      <c r="C31" s="60"/>
      <c r="D31" s="60"/>
      <c r="E31" s="170"/>
      <c r="F31" s="96"/>
      <c r="G31" s="97"/>
      <c r="H31" s="61"/>
    </row>
    <row r="33" spans="1:9" ht="15.75" x14ac:dyDescent="0.25">
      <c r="B33" s="218"/>
      <c r="C33" s="218"/>
      <c r="D33" s="218"/>
      <c r="E33" s="218"/>
      <c r="F33" s="218"/>
      <c r="G33" s="218"/>
      <c r="H33" s="218"/>
    </row>
    <row r="35" spans="1:9" x14ac:dyDescent="0.25">
      <c r="A35" s="72"/>
      <c r="B35" s="72"/>
      <c r="C35" s="73"/>
      <c r="D35" s="74"/>
      <c r="E35" s="171"/>
      <c r="F35" s="98"/>
      <c r="G35" s="98"/>
      <c r="H35" s="75"/>
    </row>
    <row r="36" spans="1:9" ht="15.75" x14ac:dyDescent="0.25">
      <c r="A36" s="216" t="s">
        <v>89</v>
      </c>
      <c r="B36" s="217"/>
      <c r="C36" s="217"/>
      <c r="D36" s="217"/>
      <c r="E36" s="217"/>
      <c r="F36" s="217"/>
      <c r="G36" s="217"/>
      <c r="H36" s="217"/>
    </row>
    <row r="37" spans="1:9" ht="18" x14ac:dyDescent="0.25">
      <c r="A37" s="60"/>
      <c r="B37" s="60"/>
      <c r="C37" s="60"/>
      <c r="D37" s="60"/>
      <c r="E37" s="170"/>
      <c r="F37" s="96"/>
      <c r="G37" s="97"/>
      <c r="H37" s="61"/>
    </row>
    <row r="38" spans="1:9" ht="25.5" x14ac:dyDescent="0.25">
      <c r="A38" s="62" t="s">
        <v>14</v>
      </c>
      <c r="B38" s="63" t="s">
        <v>15</v>
      </c>
      <c r="C38" s="63" t="s">
        <v>16</v>
      </c>
      <c r="D38" s="63" t="s">
        <v>77</v>
      </c>
      <c r="E38" s="165" t="s">
        <v>84</v>
      </c>
      <c r="F38" s="92" t="s">
        <v>75</v>
      </c>
      <c r="G38" s="92" t="s">
        <v>72</v>
      </c>
      <c r="H38" s="59" t="s">
        <v>69</v>
      </c>
      <c r="I38" s="59" t="s">
        <v>73</v>
      </c>
    </row>
    <row r="39" spans="1:9" x14ac:dyDescent="0.25">
      <c r="A39" s="64">
        <v>3</v>
      </c>
      <c r="B39" s="64"/>
      <c r="C39" s="64"/>
      <c r="D39" s="64" t="s">
        <v>78</v>
      </c>
      <c r="E39" s="110">
        <f>SUM(E40+E46+E55+E58+E61)</f>
        <v>1062316.8899999999</v>
      </c>
      <c r="F39" s="110">
        <f>SUM(F40,F46,F55,F58,F61)</f>
        <v>1704031.24</v>
      </c>
      <c r="G39" s="110">
        <f>SUM(G40,G46,G55,G58,G61)</f>
        <v>1587255.14</v>
      </c>
      <c r="H39" s="110">
        <f>SUM(H40,H46,H55,H58,H61)</f>
        <v>1611064.08</v>
      </c>
      <c r="I39" s="110">
        <f>SUM(I40,I46,I55,I58,I61)</f>
        <v>1635186.8099999998</v>
      </c>
    </row>
    <row r="40" spans="1:9" x14ac:dyDescent="0.25">
      <c r="A40" s="64"/>
      <c r="B40" s="64">
        <v>31</v>
      </c>
      <c r="C40" s="64"/>
      <c r="D40" s="64" t="s">
        <v>20</v>
      </c>
      <c r="E40" s="110">
        <f>SUM(E41:E45)</f>
        <v>912907.64</v>
      </c>
      <c r="F40" s="110">
        <f t="shared" ref="F40:I40" si="0">SUM(F41:F45)</f>
        <v>1445894.95</v>
      </c>
      <c r="G40" s="110">
        <f t="shared" si="0"/>
        <v>1333175.21</v>
      </c>
      <c r="H40" s="110">
        <f t="shared" si="0"/>
        <v>1353172.9500000002</v>
      </c>
      <c r="I40" s="110">
        <f t="shared" si="0"/>
        <v>1373461.7999999998</v>
      </c>
    </row>
    <row r="41" spans="1:9" x14ac:dyDescent="0.25">
      <c r="A41" s="66"/>
      <c r="B41" s="66"/>
      <c r="C41" s="67">
        <v>11</v>
      </c>
      <c r="D41" s="67" t="s">
        <v>18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</row>
    <row r="42" spans="1:9" ht="25.5" x14ac:dyDescent="0.25">
      <c r="A42" s="66"/>
      <c r="B42" s="66"/>
      <c r="C42" s="67">
        <v>45</v>
      </c>
      <c r="D42" s="76" t="s">
        <v>90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</row>
    <row r="43" spans="1:9" x14ac:dyDescent="0.25">
      <c r="A43" s="66"/>
      <c r="B43" s="66"/>
      <c r="C43" s="67">
        <v>51</v>
      </c>
      <c r="D43" s="76" t="s">
        <v>56</v>
      </c>
      <c r="E43" s="174">
        <v>891485.56</v>
      </c>
      <c r="F43" s="112">
        <v>1401806.88</v>
      </c>
      <c r="G43" s="112">
        <v>1294796.4099999999</v>
      </c>
      <c r="H43" s="84">
        <v>1314218.3600000001</v>
      </c>
      <c r="I43" s="148">
        <v>1333931.6399999999</v>
      </c>
    </row>
    <row r="44" spans="1:9" x14ac:dyDescent="0.25">
      <c r="A44" s="66"/>
      <c r="B44" s="66"/>
      <c r="C44" s="67">
        <v>53</v>
      </c>
      <c r="D44" s="76" t="s">
        <v>91</v>
      </c>
      <c r="E44" s="174">
        <v>21422.080000000002</v>
      </c>
      <c r="F44" s="112">
        <v>44088.07</v>
      </c>
      <c r="G44" s="112">
        <v>38378.800000000003</v>
      </c>
      <c r="H44" s="84">
        <v>38954.589999999997</v>
      </c>
      <c r="I44" s="148">
        <v>39530.160000000003</v>
      </c>
    </row>
    <row r="45" spans="1:9" x14ac:dyDescent="0.25">
      <c r="A45" s="66"/>
      <c r="B45" s="66"/>
      <c r="C45" s="67">
        <v>54</v>
      </c>
      <c r="D45" s="76" t="s">
        <v>92</v>
      </c>
      <c r="E45" s="174"/>
      <c r="F45" s="112"/>
      <c r="G45" s="112"/>
      <c r="H45" s="84"/>
      <c r="I45" s="83"/>
    </row>
    <row r="46" spans="1:9" x14ac:dyDescent="0.25">
      <c r="A46" s="70"/>
      <c r="B46" s="70">
        <v>32</v>
      </c>
      <c r="C46" s="71"/>
      <c r="D46" s="70" t="s">
        <v>32</v>
      </c>
      <c r="E46" s="113">
        <f>SUM(E47:E54)</f>
        <v>148512.79</v>
      </c>
      <c r="F46" s="113">
        <f t="shared" ref="F46:I46" si="1">SUM(F47:F54)</f>
        <v>221515.74000000002</v>
      </c>
      <c r="G46" s="113">
        <f t="shared" si="1"/>
        <v>218184.43</v>
      </c>
      <c r="H46" s="113">
        <f t="shared" si="1"/>
        <v>221457.2</v>
      </c>
      <c r="I46" s="113">
        <f t="shared" si="1"/>
        <v>224744.56</v>
      </c>
    </row>
    <row r="47" spans="1:9" x14ac:dyDescent="0.25">
      <c r="A47" s="66"/>
      <c r="B47" s="66"/>
      <c r="C47" s="67">
        <v>31</v>
      </c>
      <c r="D47" s="67" t="s">
        <v>105</v>
      </c>
      <c r="E47" s="172">
        <v>2476.5</v>
      </c>
      <c r="F47" s="111">
        <v>1889.6</v>
      </c>
      <c r="G47" s="111">
        <v>2000</v>
      </c>
      <c r="H47" s="69">
        <v>2030</v>
      </c>
      <c r="I47" s="148">
        <v>2060.46</v>
      </c>
    </row>
    <row r="48" spans="1:9" x14ac:dyDescent="0.25">
      <c r="A48" s="66"/>
      <c r="B48" s="66"/>
      <c r="C48" s="67">
        <v>41</v>
      </c>
      <c r="D48" s="67" t="s">
        <v>59</v>
      </c>
      <c r="E48" s="172">
        <v>21573.23</v>
      </c>
      <c r="F48" s="111">
        <v>15000</v>
      </c>
      <c r="G48" s="111">
        <v>18000</v>
      </c>
      <c r="H48" s="69">
        <v>18270</v>
      </c>
      <c r="I48" s="148">
        <v>18544.05</v>
      </c>
    </row>
    <row r="49" spans="1:9" x14ac:dyDescent="0.25">
      <c r="A49" s="66"/>
      <c r="B49" s="66"/>
      <c r="C49" s="67">
        <v>42</v>
      </c>
      <c r="D49" s="67" t="s">
        <v>106</v>
      </c>
      <c r="E49" s="172">
        <v>5945.96</v>
      </c>
      <c r="F49" s="111">
        <v>25432.560000000001</v>
      </c>
      <c r="G49" s="111">
        <v>19802.87</v>
      </c>
      <c r="H49" s="69">
        <v>20099.91</v>
      </c>
      <c r="I49" s="148">
        <v>20401.41</v>
      </c>
    </row>
    <row r="50" spans="1:9" ht="25.5" x14ac:dyDescent="0.25">
      <c r="A50" s="66"/>
      <c r="B50" s="66"/>
      <c r="C50" s="67">
        <v>45</v>
      </c>
      <c r="D50" s="76" t="s">
        <v>90</v>
      </c>
      <c r="E50" s="173">
        <v>72991.600000000006</v>
      </c>
      <c r="F50" s="111">
        <v>68871.56</v>
      </c>
      <c r="G50" s="111">
        <v>68871.56</v>
      </c>
      <c r="H50" s="69">
        <v>69904.639999999999</v>
      </c>
      <c r="I50" s="148">
        <v>70937.710000000006</v>
      </c>
    </row>
    <row r="51" spans="1:9" x14ac:dyDescent="0.25">
      <c r="A51" s="66"/>
      <c r="B51" s="66"/>
      <c r="C51" s="67">
        <v>51</v>
      </c>
      <c r="D51" s="76" t="s">
        <v>107</v>
      </c>
      <c r="E51" s="173"/>
      <c r="F51" s="111">
        <v>105149.49</v>
      </c>
      <c r="G51" s="111">
        <v>104210</v>
      </c>
      <c r="H51" s="69">
        <v>105773.15</v>
      </c>
      <c r="I51" s="148">
        <v>107340.73</v>
      </c>
    </row>
    <row r="52" spans="1:9" x14ac:dyDescent="0.25">
      <c r="A52" s="66"/>
      <c r="B52" s="66"/>
      <c r="C52" s="67">
        <v>53</v>
      </c>
      <c r="D52" s="77" t="s">
        <v>91</v>
      </c>
      <c r="E52" s="175">
        <v>45525.5</v>
      </c>
      <c r="F52" s="111">
        <v>5172.53</v>
      </c>
      <c r="G52" s="111">
        <v>5300</v>
      </c>
      <c r="H52" s="69">
        <v>5379.5</v>
      </c>
      <c r="I52" s="148">
        <v>5460.2</v>
      </c>
    </row>
    <row r="53" spans="1:9" x14ac:dyDescent="0.25">
      <c r="A53" s="66"/>
      <c r="B53" s="66"/>
      <c r="C53" s="67">
        <v>54</v>
      </c>
      <c r="D53" s="77" t="s">
        <v>92</v>
      </c>
      <c r="E53" s="176"/>
      <c r="F53" s="112"/>
      <c r="G53" s="112"/>
      <c r="H53" s="84"/>
      <c r="I53" s="83"/>
    </row>
    <row r="54" spans="1:9" x14ac:dyDescent="0.25">
      <c r="A54" s="66"/>
      <c r="B54" s="66"/>
      <c r="C54" s="67">
        <v>61</v>
      </c>
      <c r="D54" s="77" t="s">
        <v>71</v>
      </c>
      <c r="E54" s="176"/>
      <c r="F54" s="112"/>
      <c r="G54" s="112"/>
      <c r="H54" s="84"/>
      <c r="I54" s="83"/>
    </row>
    <row r="55" spans="1:9" x14ac:dyDescent="0.25">
      <c r="A55" s="66"/>
      <c r="B55" s="70">
        <v>34</v>
      </c>
      <c r="C55" s="67"/>
      <c r="D55" s="85" t="s">
        <v>93</v>
      </c>
      <c r="E55" s="123">
        <f>SUM(E56:E57)</f>
        <v>0</v>
      </c>
      <c r="F55" s="123">
        <f>SUM(F56:F57)</f>
        <v>0</v>
      </c>
      <c r="G55" s="123">
        <f t="shared" ref="G55:I55" si="2">SUM(G56:G57)</f>
        <v>0</v>
      </c>
      <c r="H55" s="123">
        <f t="shared" si="2"/>
        <v>0</v>
      </c>
      <c r="I55" s="123">
        <f t="shared" si="2"/>
        <v>0</v>
      </c>
    </row>
    <row r="56" spans="1:9" x14ac:dyDescent="0.25">
      <c r="A56" s="66"/>
      <c r="B56" s="66"/>
      <c r="C56" s="67">
        <v>45</v>
      </c>
      <c r="D56" s="77" t="s">
        <v>104</v>
      </c>
      <c r="E56" s="179"/>
      <c r="F56" s="122">
        <v>0</v>
      </c>
      <c r="G56" s="122">
        <v>0</v>
      </c>
      <c r="H56" s="122">
        <v>0</v>
      </c>
      <c r="I56" s="122">
        <v>0</v>
      </c>
    </row>
    <row r="57" spans="1:9" x14ac:dyDescent="0.25">
      <c r="A57" s="66"/>
      <c r="B57" s="66"/>
      <c r="C57" s="67">
        <v>51</v>
      </c>
      <c r="D57" s="77" t="s">
        <v>56</v>
      </c>
      <c r="E57" s="179"/>
      <c r="F57" s="122">
        <v>0</v>
      </c>
      <c r="G57" s="122">
        <v>0</v>
      </c>
      <c r="H57" s="122">
        <v>0</v>
      </c>
      <c r="I57" s="122">
        <v>0</v>
      </c>
    </row>
    <row r="58" spans="1:9" x14ac:dyDescent="0.25">
      <c r="A58" s="66"/>
      <c r="B58" s="70">
        <v>37</v>
      </c>
      <c r="C58" s="67"/>
      <c r="D58" s="85" t="s">
        <v>94</v>
      </c>
      <c r="E58" s="123">
        <f>SUM(E59:E60)</f>
        <v>0</v>
      </c>
      <c r="F58" s="123">
        <f>SUM(F59:F60)</f>
        <v>36000</v>
      </c>
      <c r="G58" s="114">
        <f t="shared" ref="G58:I58" si="3">SUM(G59:G60)</f>
        <v>35000</v>
      </c>
      <c r="H58" s="114">
        <f t="shared" si="3"/>
        <v>35525</v>
      </c>
      <c r="I58" s="114">
        <f t="shared" si="3"/>
        <v>36057.879999999997</v>
      </c>
    </row>
    <row r="59" spans="1:9" x14ac:dyDescent="0.25">
      <c r="A59" s="66"/>
      <c r="B59" s="70"/>
      <c r="C59" s="67">
        <v>45</v>
      </c>
      <c r="D59" s="85" t="s">
        <v>97</v>
      </c>
      <c r="E59" s="179"/>
      <c r="F59" s="122">
        <v>0</v>
      </c>
      <c r="G59" s="122">
        <v>0</v>
      </c>
      <c r="H59" s="84">
        <v>0</v>
      </c>
      <c r="I59" s="83">
        <v>0</v>
      </c>
    </row>
    <row r="60" spans="1:9" x14ac:dyDescent="0.25">
      <c r="A60" s="66"/>
      <c r="B60" s="66"/>
      <c r="C60" s="67">
        <v>53</v>
      </c>
      <c r="D60" s="77" t="s">
        <v>91</v>
      </c>
      <c r="E60" s="179"/>
      <c r="F60" s="122">
        <v>36000</v>
      </c>
      <c r="G60" s="112">
        <v>35000</v>
      </c>
      <c r="H60" s="84">
        <v>35525</v>
      </c>
      <c r="I60" s="148">
        <v>36057.879999999997</v>
      </c>
    </row>
    <row r="61" spans="1:9" x14ac:dyDescent="0.25">
      <c r="A61" s="66"/>
      <c r="B61" s="70">
        <v>38</v>
      </c>
      <c r="C61" s="67"/>
      <c r="D61" s="85" t="s">
        <v>71</v>
      </c>
      <c r="E61" s="123">
        <f>SUM(E62:E63)</f>
        <v>896.46</v>
      </c>
      <c r="F61" s="114">
        <f t="shared" ref="F61:I61" si="4">SUM(F62:F63)</f>
        <v>620.54999999999995</v>
      </c>
      <c r="G61" s="114">
        <f t="shared" si="4"/>
        <v>895.5</v>
      </c>
      <c r="H61" s="114">
        <f t="shared" si="4"/>
        <v>908.93</v>
      </c>
      <c r="I61" s="114">
        <f t="shared" si="4"/>
        <v>922.57</v>
      </c>
    </row>
    <row r="62" spans="1:9" x14ac:dyDescent="0.25">
      <c r="A62" s="66"/>
      <c r="B62" s="66"/>
      <c r="C62" s="67">
        <v>51</v>
      </c>
      <c r="D62" s="77" t="s">
        <v>107</v>
      </c>
      <c r="E62" s="179">
        <v>896.46</v>
      </c>
      <c r="F62" s="112">
        <v>620.54999999999995</v>
      </c>
      <c r="G62" s="112">
        <v>895.5</v>
      </c>
      <c r="H62" s="84">
        <v>908.93</v>
      </c>
      <c r="I62" s="83">
        <v>922.57</v>
      </c>
    </row>
    <row r="63" spans="1:9" x14ac:dyDescent="0.25">
      <c r="A63" s="66"/>
      <c r="B63" s="66"/>
      <c r="C63" s="67"/>
      <c r="D63" s="77"/>
      <c r="E63" s="179"/>
      <c r="F63" s="112"/>
      <c r="G63" s="112"/>
      <c r="H63" s="84"/>
      <c r="I63" s="83"/>
    </row>
    <row r="64" spans="1:9" ht="25.5" x14ac:dyDescent="0.25">
      <c r="A64" s="78">
        <v>4</v>
      </c>
      <c r="B64" s="78"/>
      <c r="C64" s="78"/>
      <c r="D64" s="79" t="s">
        <v>21</v>
      </c>
      <c r="E64" s="180">
        <v>0</v>
      </c>
      <c r="F64" s="115">
        <f>F65</f>
        <v>22918.82</v>
      </c>
      <c r="G64" s="115">
        <f>G65</f>
        <v>20772.490000000002</v>
      </c>
      <c r="H64" s="115">
        <f>H65</f>
        <v>21084.080000000002</v>
      </c>
      <c r="I64" s="115">
        <f>I65</f>
        <v>21395.84</v>
      </c>
    </row>
    <row r="65" spans="1:9" s="90" customFormat="1" ht="39" x14ac:dyDescent="0.25">
      <c r="A65" s="99"/>
      <c r="B65" s="99">
        <v>42</v>
      </c>
      <c r="C65" s="99"/>
      <c r="D65" s="100" t="s">
        <v>79</v>
      </c>
      <c r="E65" s="116">
        <f>SUM(E66:E72)</f>
        <v>20950.14</v>
      </c>
      <c r="F65" s="116">
        <f t="shared" ref="F65" si="5">SUM(F66:F72)</f>
        <v>22918.82</v>
      </c>
      <c r="G65" s="116">
        <f>SUM(G66:G72)</f>
        <v>20772.490000000002</v>
      </c>
      <c r="H65" s="116">
        <f>SUM(H66:H72)</f>
        <v>21084.080000000002</v>
      </c>
      <c r="I65" s="116">
        <f>SUM(I66:I72)</f>
        <v>21395.84</v>
      </c>
    </row>
    <row r="66" spans="1:9" x14ac:dyDescent="0.25">
      <c r="A66" s="64"/>
      <c r="B66" s="64"/>
      <c r="C66" s="86">
        <v>11</v>
      </c>
      <c r="D66" s="87" t="s">
        <v>18</v>
      </c>
      <c r="E66" s="177"/>
      <c r="F66" s="122">
        <v>0</v>
      </c>
      <c r="G66" s="126">
        <v>0</v>
      </c>
      <c r="H66" s="84">
        <v>0</v>
      </c>
      <c r="I66" s="55">
        <v>0</v>
      </c>
    </row>
    <row r="67" spans="1:9" x14ac:dyDescent="0.25">
      <c r="A67" s="64"/>
      <c r="B67" s="64"/>
      <c r="C67" s="86">
        <v>41</v>
      </c>
      <c r="D67" s="87" t="s">
        <v>59</v>
      </c>
      <c r="E67" s="177"/>
      <c r="F67" s="122">
        <v>0</v>
      </c>
      <c r="G67" s="126">
        <v>0</v>
      </c>
      <c r="H67" s="84">
        <v>0</v>
      </c>
      <c r="I67" s="55">
        <v>0</v>
      </c>
    </row>
    <row r="68" spans="1:9" x14ac:dyDescent="0.25">
      <c r="A68" s="64"/>
      <c r="B68" s="64"/>
      <c r="C68" s="68">
        <v>42</v>
      </c>
      <c r="D68" s="89" t="s">
        <v>65</v>
      </c>
      <c r="E68" s="177"/>
      <c r="F68" s="122">
        <v>118.82</v>
      </c>
      <c r="G68" s="122">
        <v>0</v>
      </c>
      <c r="H68" s="84">
        <v>0</v>
      </c>
      <c r="I68" s="55">
        <v>0</v>
      </c>
    </row>
    <row r="69" spans="1:9" ht="38.25" x14ac:dyDescent="0.25">
      <c r="A69" s="64"/>
      <c r="B69" s="64"/>
      <c r="C69" s="64">
        <v>45</v>
      </c>
      <c r="D69" s="87" t="s">
        <v>98</v>
      </c>
      <c r="E69" s="177"/>
      <c r="F69" s="122">
        <v>0</v>
      </c>
      <c r="G69" s="122">
        <v>0</v>
      </c>
      <c r="H69" s="65"/>
      <c r="I69" s="83"/>
    </row>
    <row r="70" spans="1:9" x14ac:dyDescent="0.25">
      <c r="A70" s="64"/>
      <c r="B70" s="64"/>
      <c r="C70" s="64">
        <v>51</v>
      </c>
      <c r="D70" s="87" t="s">
        <v>101</v>
      </c>
      <c r="E70" s="177">
        <v>20950.14</v>
      </c>
      <c r="F70" s="122">
        <v>22000</v>
      </c>
      <c r="G70" s="112">
        <v>20000</v>
      </c>
      <c r="H70" s="84">
        <v>20300</v>
      </c>
      <c r="I70" s="148">
        <v>20600</v>
      </c>
    </row>
    <row r="71" spans="1:9" x14ac:dyDescent="0.25">
      <c r="A71" s="64"/>
      <c r="B71" s="64"/>
      <c r="C71" s="64">
        <v>53</v>
      </c>
      <c r="D71" s="87" t="s">
        <v>91</v>
      </c>
      <c r="E71" s="177"/>
      <c r="F71" s="122">
        <v>800</v>
      </c>
      <c r="G71" s="112">
        <v>772.49</v>
      </c>
      <c r="H71" s="84">
        <v>784.08</v>
      </c>
      <c r="I71" s="83">
        <v>795.84</v>
      </c>
    </row>
    <row r="72" spans="1:9" x14ac:dyDescent="0.25">
      <c r="A72" s="64"/>
      <c r="B72" s="64"/>
      <c r="C72" s="64">
        <v>61</v>
      </c>
      <c r="D72" s="87" t="s">
        <v>71</v>
      </c>
      <c r="E72" s="177"/>
      <c r="F72" s="122">
        <v>0</v>
      </c>
      <c r="G72" s="122">
        <v>0</v>
      </c>
      <c r="H72" s="84">
        <v>0</v>
      </c>
      <c r="I72" s="55">
        <v>0</v>
      </c>
    </row>
    <row r="73" spans="1:9" x14ac:dyDescent="0.25">
      <c r="A73" s="219" t="s">
        <v>80</v>
      </c>
      <c r="B73" s="220"/>
      <c r="C73" s="220"/>
      <c r="D73" s="221"/>
      <c r="E73" s="117">
        <f>SUM(E39+E64)</f>
        <v>1062316.8899999999</v>
      </c>
      <c r="F73" s="124">
        <f>SUM(F39+F64)</f>
        <v>1726950.06</v>
      </c>
      <c r="G73" s="117">
        <f>SUM(G39+G64)</f>
        <v>1608027.63</v>
      </c>
      <c r="H73" s="117">
        <f>SUM(H39+H64)</f>
        <v>1632148.1600000001</v>
      </c>
      <c r="I73" s="117">
        <f>SUM(I39+I64)</f>
        <v>1656582.65</v>
      </c>
    </row>
    <row r="74" spans="1:9" x14ac:dyDescent="0.25">
      <c r="F74" s="118"/>
      <c r="G74" s="118"/>
    </row>
    <row r="75" spans="1:9" x14ac:dyDescent="0.25">
      <c r="A75" s="80"/>
      <c r="B75" s="80"/>
      <c r="C75" s="80"/>
      <c r="D75" s="80"/>
      <c r="E75" s="125"/>
      <c r="F75" s="119"/>
      <c r="G75" s="125"/>
      <c r="H75" s="80"/>
    </row>
    <row r="76" spans="1:9" x14ac:dyDescent="0.25">
      <c r="A76" s="213" t="s">
        <v>81</v>
      </c>
      <c r="B76" s="214"/>
      <c r="C76" s="214"/>
      <c r="D76" s="215"/>
      <c r="E76" s="120">
        <f>E77</f>
        <v>-65186.68</v>
      </c>
      <c r="F76" s="120">
        <f>F77</f>
        <v>25551.38</v>
      </c>
      <c r="G76" s="120">
        <f>G77</f>
        <v>19802.87</v>
      </c>
      <c r="H76" s="120">
        <f>H77</f>
        <v>20099.91</v>
      </c>
      <c r="I76" s="120">
        <f>I77</f>
        <v>20401.41</v>
      </c>
    </row>
    <row r="77" spans="1:9" x14ac:dyDescent="0.25">
      <c r="A77" s="207" t="s">
        <v>102</v>
      </c>
      <c r="B77" s="208"/>
      <c r="C77" s="208"/>
      <c r="D77" s="209"/>
      <c r="E77" s="178">
        <v>-65186.68</v>
      </c>
      <c r="F77" s="121">
        <v>25551.38</v>
      </c>
      <c r="G77" s="121">
        <v>19802.87</v>
      </c>
      <c r="H77" s="82">
        <v>20099.91</v>
      </c>
      <c r="I77" s="163">
        <v>20401.41</v>
      </c>
    </row>
    <row r="78" spans="1:9" x14ac:dyDescent="0.25">
      <c r="A78" s="210" t="s">
        <v>82</v>
      </c>
      <c r="B78" s="211"/>
      <c r="C78" s="211"/>
      <c r="D78" s="212"/>
      <c r="E78" s="110"/>
      <c r="F78" s="115">
        <v>25551.38</v>
      </c>
      <c r="G78" s="115">
        <v>19802.87</v>
      </c>
      <c r="H78" s="65">
        <v>20099.91</v>
      </c>
      <c r="I78" s="148">
        <v>20401.41</v>
      </c>
    </row>
    <row r="79" spans="1:9" x14ac:dyDescent="0.25">
      <c r="F79" s="118"/>
      <c r="G79" s="118"/>
    </row>
    <row r="80" spans="1:9" x14ac:dyDescent="0.25">
      <c r="A80" s="213" t="s">
        <v>83</v>
      </c>
      <c r="B80" s="214"/>
      <c r="C80" s="214"/>
      <c r="D80" s="215"/>
      <c r="E80" s="81">
        <f t="shared" ref="E80:I80" si="6">SUM(E73)</f>
        <v>1062316.8899999999</v>
      </c>
      <c r="F80" s="81">
        <f t="shared" si="6"/>
        <v>1726950.06</v>
      </c>
      <c r="G80" s="81">
        <f t="shared" si="6"/>
        <v>1608027.63</v>
      </c>
      <c r="H80" s="81">
        <f t="shared" si="6"/>
        <v>1632148.1600000001</v>
      </c>
      <c r="I80" s="81">
        <f t="shared" si="6"/>
        <v>1656582.65</v>
      </c>
    </row>
  </sheetData>
  <mergeCells count="12">
    <mergeCell ref="A78:D78"/>
    <mergeCell ref="A80:D80"/>
    <mergeCell ref="A30:H30"/>
    <mergeCell ref="B33:H33"/>
    <mergeCell ref="A36:H36"/>
    <mergeCell ref="A73:D73"/>
    <mergeCell ref="A76:D76"/>
    <mergeCell ref="A7:I7"/>
    <mergeCell ref="A1:I1"/>
    <mergeCell ref="A3:I3"/>
    <mergeCell ref="A5:I5"/>
    <mergeCell ref="A77:D77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workbookViewId="0">
      <selection activeCell="B11" sqref="B11"/>
    </sheetView>
  </sheetViews>
  <sheetFormatPr defaultRowHeight="15" x14ac:dyDescent="0.25"/>
  <cols>
    <col min="1" max="2" width="37.7109375" customWidth="1"/>
    <col min="3" max="6" width="25.28515625" customWidth="1"/>
  </cols>
  <sheetData>
    <row r="1" spans="1:6" ht="42" customHeight="1" x14ac:dyDescent="0.25">
      <c r="A1" s="185" t="s">
        <v>74</v>
      </c>
      <c r="B1" s="185"/>
      <c r="C1" s="185"/>
      <c r="D1" s="185"/>
      <c r="E1" s="185"/>
      <c r="F1" s="185"/>
    </row>
    <row r="2" spans="1:6" ht="18" customHeight="1" x14ac:dyDescent="0.25">
      <c r="A2" s="5"/>
      <c r="B2" s="28"/>
      <c r="C2" s="5"/>
      <c r="D2" s="5"/>
      <c r="E2" s="5"/>
      <c r="F2" s="5"/>
    </row>
    <row r="3" spans="1:6" ht="15.75" x14ac:dyDescent="0.25">
      <c r="A3" s="185" t="s">
        <v>29</v>
      </c>
      <c r="B3" s="185"/>
      <c r="C3" s="185"/>
      <c r="D3" s="185"/>
      <c r="E3" s="202"/>
      <c r="F3" s="202"/>
    </row>
    <row r="4" spans="1:6" ht="18" x14ac:dyDescent="0.25">
      <c r="A4" s="5"/>
      <c r="B4" s="28"/>
      <c r="C4" s="5"/>
      <c r="D4" s="5"/>
      <c r="E4" s="6"/>
      <c r="F4" s="6"/>
    </row>
    <row r="5" spans="1:6" ht="18" customHeight="1" x14ac:dyDescent="0.25">
      <c r="A5" s="185" t="s">
        <v>13</v>
      </c>
      <c r="B5" s="185"/>
      <c r="C5" s="186"/>
      <c r="D5" s="186"/>
      <c r="E5" s="186"/>
      <c r="F5" s="186"/>
    </row>
    <row r="6" spans="1:6" ht="18" x14ac:dyDescent="0.25">
      <c r="A6" s="5"/>
      <c r="B6" s="28"/>
      <c r="C6" s="5"/>
      <c r="D6" s="5"/>
      <c r="E6" s="6"/>
      <c r="F6" s="6"/>
    </row>
    <row r="7" spans="1:6" ht="15.75" x14ac:dyDescent="0.25">
      <c r="A7" s="185" t="s">
        <v>22</v>
      </c>
      <c r="B7" s="185"/>
      <c r="C7" s="206"/>
      <c r="D7" s="206"/>
      <c r="E7" s="206"/>
      <c r="F7" s="206"/>
    </row>
    <row r="8" spans="1:6" ht="18" x14ac:dyDescent="0.25">
      <c r="A8" s="5"/>
      <c r="B8" s="28"/>
      <c r="C8" s="5"/>
      <c r="D8" s="5"/>
      <c r="E8" s="6"/>
      <c r="F8" s="6"/>
    </row>
    <row r="9" spans="1:6" ht="25.5" x14ac:dyDescent="0.25">
      <c r="A9" s="24" t="s">
        <v>23</v>
      </c>
      <c r="B9" s="58" t="s">
        <v>84</v>
      </c>
      <c r="C9" s="59" t="s">
        <v>75</v>
      </c>
      <c r="D9" s="59" t="s">
        <v>72</v>
      </c>
      <c r="E9" s="59" t="s">
        <v>69</v>
      </c>
      <c r="F9" s="59" t="s">
        <v>73</v>
      </c>
    </row>
    <row r="10" spans="1:6" ht="15.75" customHeight="1" x14ac:dyDescent="0.25">
      <c r="A10" s="64" t="s">
        <v>24</v>
      </c>
      <c r="B10" s="158">
        <f>B11</f>
        <v>1062316.8900000001</v>
      </c>
      <c r="C10" s="65">
        <v>1726950.06</v>
      </c>
      <c r="D10" s="65">
        <v>1608027.63</v>
      </c>
      <c r="E10" s="65"/>
      <c r="F10" s="65"/>
    </row>
    <row r="11" spans="1:6" ht="15.75" customHeight="1" x14ac:dyDescent="0.25">
      <c r="A11" s="64" t="s">
        <v>85</v>
      </c>
      <c r="B11" s="110">
        <f>SUM(B12,B13)</f>
        <v>1062316.8900000001</v>
      </c>
      <c r="C11" s="65">
        <v>1726950.06</v>
      </c>
      <c r="D11" s="65">
        <v>1608027.63</v>
      </c>
      <c r="E11" s="65"/>
      <c r="F11" s="65"/>
    </row>
    <row r="12" spans="1:6" x14ac:dyDescent="0.25">
      <c r="A12" s="64" t="s">
        <v>86</v>
      </c>
      <c r="B12" s="110">
        <v>1019793.52</v>
      </c>
      <c r="C12" s="65">
        <v>1685318.97</v>
      </c>
      <c r="D12" s="65">
        <v>1566027.63</v>
      </c>
      <c r="E12" s="65"/>
      <c r="F12" s="65"/>
    </row>
    <row r="13" spans="1:6" x14ac:dyDescent="0.25">
      <c r="A13" s="77" t="s">
        <v>87</v>
      </c>
      <c r="B13" s="157">
        <v>42523.37</v>
      </c>
      <c r="C13" s="69">
        <v>41631.089999999997</v>
      </c>
      <c r="D13" s="69">
        <v>42000</v>
      </c>
      <c r="E13" s="69"/>
      <c r="F13" s="6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E7" sqref="E7: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85" t="s">
        <v>67</v>
      </c>
      <c r="B1" s="185"/>
      <c r="C1" s="185"/>
      <c r="D1" s="185"/>
      <c r="E1" s="185"/>
      <c r="F1" s="185"/>
      <c r="G1" s="185"/>
      <c r="H1" s="185"/>
      <c r="I1" s="185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85" t="s">
        <v>29</v>
      </c>
      <c r="B3" s="185"/>
      <c r="C3" s="185"/>
      <c r="D3" s="185"/>
      <c r="E3" s="185"/>
      <c r="F3" s="185"/>
      <c r="G3" s="185"/>
      <c r="H3" s="202"/>
      <c r="I3" s="20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85" t="s">
        <v>25</v>
      </c>
      <c r="B5" s="186"/>
      <c r="C5" s="186"/>
      <c r="D5" s="186"/>
      <c r="E5" s="186"/>
      <c r="F5" s="186"/>
      <c r="G5" s="186"/>
      <c r="H5" s="186"/>
      <c r="I5" s="186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4" t="s">
        <v>14</v>
      </c>
      <c r="B7" s="23" t="s">
        <v>15</v>
      </c>
      <c r="C7" s="23" t="s">
        <v>16</v>
      </c>
      <c r="D7" s="23" t="s">
        <v>46</v>
      </c>
      <c r="E7" s="58" t="s">
        <v>84</v>
      </c>
      <c r="F7" s="59" t="s">
        <v>75</v>
      </c>
      <c r="G7" s="59" t="s">
        <v>72</v>
      </c>
      <c r="H7" s="59" t="s">
        <v>69</v>
      </c>
      <c r="I7" s="59" t="s">
        <v>73</v>
      </c>
    </row>
    <row r="8" spans="1:9" ht="25.5" x14ac:dyDescent="0.25">
      <c r="A8" s="13">
        <v>8</v>
      </c>
      <c r="B8" s="13"/>
      <c r="C8" s="13"/>
      <c r="D8" s="13" t="s">
        <v>26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33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34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29" t="s">
        <v>27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0" t="s">
        <v>35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36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8"/>
  <sheetViews>
    <sheetView workbookViewId="0">
      <selection activeCell="E12" sqref="E12"/>
    </sheetView>
  </sheetViews>
  <sheetFormatPr defaultRowHeight="15" x14ac:dyDescent="0.25"/>
  <cols>
    <col min="1" max="1" width="7.42578125" style="43" bestFit="1" customWidth="1"/>
    <col min="2" max="2" width="7.5703125" style="43" customWidth="1"/>
    <col min="3" max="3" width="3.7109375" customWidth="1"/>
    <col min="4" max="4" width="30" customWidth="1"/>
    <col min="5" max="5" width="17" customWidth="1"/>
    <col min="6" max="6" width="17.42578125" customWidth="1"/>
    <col min="7" max="7" width="15.7109375" customWidth="1"/>
    <col min="8" max="8" width="15" customWidth="1"/>
    <col min="9" max="9" width="16.28515625" customWidth="1"/>
  </cols>
  <sheetData>
    <row r="1" spans="1:9" ht="42" customHeight="1" x14ac:dyDescent="0.25">
      <c r="A1" s="185" t="s">
        <v>95</v>
      </c>
      <c r="B1" s="185"/>
      <c r="C1" s="185"/>
      <c r="D1" s="185"/>
      <c r="E1" s="185"/>
      <c r="F1" s="185"/>
      <c r="G1" s="185"/>
      <c r="H1" s="185"/>
      <c r="I1" s="185"/>
    </row>
    <row r="2" spans="1:9" ht="18" customHeight="1" x14ac:dyDescent="0.25">
      <c r="A2" s="185" t="s">
        <v>28</v>
      </c>
      <c r="B2" s="185"/>
      <c r="C2" s="185"/>
      <c r="D2" s="185"/>
      <c r="E2" s="185"/>
      <c r="F2" s="185"/>
      <c r="G2" s="185"/>
      <c r="H2" s="185"/>
      <c r="I2" s="185"/>
    </row>
    <row r="3" spans="1:9" ht="18" x14ac:dyDescent="0.25">
      <c r="A3" s="42"/>
      <c r="B3" s="42"/>
      <c r="C3" s="28"/>
      <c r="D3" s="28"/>
      <c r="E3" s="28"/>
      <c r="F3" s="28"/>
      <c r="G3" s="28"/>
      <c r="H3" s="6"/>
      <c r="I3" s="6"/>
    </row>
    <row r="4" spans="1:9" ht="25.5" x14ac:dyDescent="0.25">
      <c r="A4" s="235" t="s">
        <v>30</v>
      </c>
      <c r="B4" s="236"/>
      <c r="C4" s="237"/>
      <c r="D4" s="23" t="s">
        <v>31</v>
      </c>
      <c r="E4" s="58" t="s">
        <v>84</v>
      </c>
      <c r="F4" s="59" t="s">
        <v>75</v>
      </c>
      <c r="G4" s="59" t="s">
        <v>72</v>
      </c>
      <c r="H4" s="59" t="s">
        <v>69</v>
      </c>
      <c r="I4" s="59" t="s">
        <v>73</v>
      </c>
    </row>
    <row r="5" spans="1:9" ht="15" customHeight="1" x14ac:dyDescent="0.25">
      <c r="A5" s="226" t="s">
        <v>109</v>
      </c>
      <c r="B5" s="226"/>
      <c r="C5" s="226"/>
      <c r="D5" s="39"/>
      <c r="E5" s="127">
        <f>SUM(E16,E41,E65,E79,E91,E99,E111,E123,E136,E148)</f>
        <v>1062316.8899999999</v>
      </c>
      <c r="F5" s="127">
        <f>SUM(F16,F41,F65,F79,F91,F99,F111,F123,F136,F148)</f>
        <v>1726950.0600000003</v>
      </c>
      <c r="G5" s="127">
        <f>SUM(G16,G41,G65,G79,G91,G99,G111,G123,G136,G148)</f>
        <v>1608027.6300000001</v>
      </c>
      <c r="H5" s="127">
        <f>SUM(H16,H41,H65,H79,H91,H99,H111,H123,H136,H148)</f>
        <v>1632148.0599999998</v>
      </c>
      <c r="I5" s="127">
        <f>SUM(I16,I41,I65,I79,I91,I99,I111,I123,I136,I148)</f>
        <v>1656582.6499999997</v>
      </c>
    </row>
    <row r="6" spans="1:9" ht="27.75" customHeight="1" x14ac:dyDescent="0.25">
      <c r="A6" s="226" t="s">
        <v>110</v>
      </c>
      <c r="B6" s="226"/>
      <c r="C6" s="226"/>
      <c r="D6" s="39" t="s">
        <v>108</v>
      </c>
      <c r="E6" s="56"/>
      <c r="F6" s="128"/>
      <c r="G6" s="128"/>
      <c r="H6" s="55"/>
      <c r="I6" s="55"/>
    </row>
    <row r="7" spans="1:9" ht="15" customHeight="1" x14ac:dyDescent="0.25">
      <c r="A7" s="226" t="s">
        <v>51</v>
      </c>
      <c r="B7" s="226"/>
      <c r="C7" s="226"/>
      <c r="D7" s="102" t="s">
        <v>111</v>
      </c>
      <c r="E7" s="128">
        <f>E8</f>
        <v>72991.600000000006</v>
      </c>
      <c r="F7" s="128">
        <f>F8</f>
        <v>68871.56</v>
      </c>
      <c r="G7" s="128">
        <f>G8</f>
        <v>68871.56</v>
      </c>
      <c r="H7" s="128">
        <f>H8</f>
        <v>69904.639999999999</v>
      </c>
      <c r="I7" s="128">
        <f>I8</f>
        <v>70937.710000000006</v>
      </c>
    </row>
    <row r="8" spans="1:9" x14ac:dyDescent="0.25">
      <c r="A8" s="226">
        <v>3</v>
      </c>
      <c r="B8" s="226"/>
      <c r="C8" s="226"/>
      <c r="D8" s="41" t="s">
        <v>19</v>
      </c>
      <c r="E8" s="147">
        <v>72991.600000000006</v>
      </c>
      <c r="F8" s="128">
        <f>SUM(F9:F13)</f>
        <v>68871.56</v>
      </c>
      <c r="G8" s="128">
        <f>SUM(G9:G13)</f>
        <v>68871.56</v>
      </c>
      <c r="H8" s="128">
        <f>SUM(H9:H13)</f>
        <v>69904.639999999999</v>
      </c>
      <c r="I8" s="128">
        <f>SUM(I9:I13)</f>
        <v>70937.710000000006</v>
      </c>
    </row>
    <row r="9" spans="1:9" x14ac:dyDescent="0.25">
      <c r="A9" s="225">
        <v>31</v>
      </c>
      <c r="B9" s="225"/>
      <c r="C9" s="225"/>
      <c r="D9" s="103" t="s">
        <v>20</v>
      </c>
      <c r="E9" s="88"/>
      <c r="F9" s="127">
        <v>0</v>
      </c>
      <c r="G9" s="127">
        <v>0</v>
      </c>
      <c r="H9" s="88">
        <v>0</v>
      </c>
      <c r="I9" s="88">
        <v>0</v>
      </c>
    </row>
    <row r="10" spans="1:9" x14ac:dyDescent="0.25">
      <c r="A10" s="225">
        <v>32</v>
      </c>
      <c r="B10" s="225"/>
      <c r="C10" s="225"/>
      <c r="D10" s="103" t="s">
        <v>32</v>
      </c>
      <c r="E10" s="88"/>
      <c r="F10" s="127">
        <v>68871.56</v>
      </c>
      <c r="G10" s="127">
        <v>68871.56</v>
      </c>
      <c r="H10" s="149">
        <v>69904.639999999999</v>
      </c>
      <c r="I10" s="149">
        <v>70937.710000000006</v>
      </c>
    </row>
    <row r="11" spans="1:9" x14ac:dyDescent="0.25">
      <c r="A11" s="225">
        <v>34</v>
      </c>
      <c r="B11" s="225"/>
      <c r="C11" s="225"/>
      <c r="D11" s="103" t="s">
        <v>48</v>
      </c>
      <c r="E11" s="88"/>
      <c r="F11" s="127">
        <v>0</v>
      </c>
      <c r="G11" s="127">
        <v>0</v>
      </c>
      <c r="H11" s="88">
        <v>0</v>
      </c>
      <c r="I11" s="88">
        <v>0</v>
      </c>
    </row>
    <row r="12" spans="1:9" ht="26.25" x14ac:dyDescent="0.25">
      <c r="A12" s="225">
        <v>37</v>
      </c>
      <c r="B12" s="225"/>
      <c r="C12" s="225"/>
      <c r="D12" s="103" t="s">
        <v>49</v>
      </c>
      <c r="E12" s="88"/>
      <c r="F12" s="127">
        <v>0</v>
      </c>
      <c r="G12" s="127">
        <v>0</v>
      </c>
      <c r="H12" s="88">
        <v>0</v>
      </c>
      <c r="I12" s="88">
        <v>0</v>
      </c>
    </row>
    <row r="13" spans="1:9" x14ac:dyDescent="0.25">
      <c r="A13" s="231">
        <v>38</v>
      </c>
      <c r="B13" s="232"/>
      <c r="C13" s="233"/>
      <c r="D13" s="103" t="s">
        <v>71</v>
      </c>
      <c r="E13" s="88"/>
      <c r="F13" s="127">
        <v>0</v>
      </c>
      <c r="G13" s="127">
        <v>0</v>
      </c>
      <c r="H13" s="88">
        <v>0</v>
      </c>
      <c r="I13" s="88">
        <v>0</v>
      </c>
    </row>
    <row r="14" spans="1:9" ht="26.25" x14ac:dyDescent="0.25">
      <c r="A14" s="226">
        <v>4</v>
      </c>
      <c r="B14" s="226"/>
      <c r="C14" s="226"/>
      <c r="D14" s="41" t="s">
        <v>21</v>
      </c>
      <c r="E14" s="56"/>
      <c r="F14" s="128">
        <f>F15</f>
        <v>0</v>
      </c>
      <c r="G14" s="128">
        <f>G15</f>
        <v>0</v>
      </c>
      <c r="H14" s="128">
        <f>H15</f>
        <v>0</v>
      </c>
      <c r="I14" s="128">
        <f>I15</f>
        <v>0</v>
      </c>
    </row>
    <row r="15" spans="1:9" ht="26.25" x14ac:dyDescent="0.25">
      <c r="A15" s="225">
        <v>42</v>
      </c>
      <c r="B15" s="225"/>
      <c r="C15" s="225"/>
      <c r="D15" s="103" t="s">
        <v>50</v>
      </c>
      <c r="E15" s="88"/>
      <c r="F15" s="127">
        <v>0</v>
      </c>
      <c r="G15" s="127">
        <v>0</v>
      </c>
      <c r="H15" s="88">
        <v>0</v>
      </c>
      <c r="I15" s="88">
        <v>0</v>
      </c>
    </row>
    <row r="16" spans="1:9" x14ac:dyDescent="0.25">
      <c r="A16" s="227"/>
      <c r="B16" s="227"/>
      <c r="C16" s="227"/>
      <c r="D16" s="41" t="s">
        <v>47</v>
      </c>
      <c r="E16" s="128">
        <f>E7</f>
        <v>72991.600000000006</v>
      </c>
      <c r="F16" s="128">
        <f>F7</f>
        <v>68871.56</v>
      </c>
      <c r="G16" s="128">
        <f>G7</f>
        <v>68871.56</v>
      </c>
      <c r="H16" s="128">
        <f>H7</f>
        <v>69904.639999999999</v>
      </c>
      <c r="I16" s="128">
        <f>I7</f>
        <v>70937.710000000006</v>
      </c>
    </row>
    <row r="17" spans="1:9" x14ac:dyDescent="0.25">
      <c r="E17" s="57"/>
      <c r="F17" s="57"/>
      <c r="G17" s="57"/>
      <c r="H17" s="57"/>
      <c r="I17" s="57"/>
    </row>
    <row r="29" spans="1:9" ht="26.25" x14ac:dyDescent="0.25">
      <c r="A29" s="223"/>
      <c r="B29" s="223"/>
      <c r="C29" s="229"/>
      <c r="D29" s="41" t="s">
        <v>52</v>
      </c>
      <c r="E29" s="55"/>
      <c r="F29" s="127"/>
      <c r="G29" s="127"/>
      <c r="H29" s="55"/>
      <c r="I29" s="55"/>
    </row>
    <row r="30" spans="1:9" ht="25.5" x14ac:dyDescent="0.25">
      <c r="A30" s="226" t="s">
        <v>109</v>
      </c>
      <c r="B30" s="226"/>
      <c r="C30" s="226"/>
      <c r="D30" s="39" t="s">
        <v>53</v>
      </c>
      <c r="E30" s="55"/>
      <c r="F30" s="127"/>
      <c r="G30" s="127"/>
      <c r="H30" s="55"/>
      <c r="I30" s="55"/>
    </row>
    <row r="31" spans="1:9" x14ac:dyDescent="0.25">
      <c r="A31" s="226" t="s">
        <v>112</v>
      </c>
      <c r="B31" s="226"/>
      <c r="C31" s="226"/>
      <c r="D31" s="39" t="s">
        <v>113</v>
      </c>
      <c r="E31" s="55"/>
      <c r="F31" s="127"/>
      <c r="G31" s="127"/>
      <c r="H31" s="55"/>
      <c r="I31" s="55"/>
    </row>
    <row r="32" spans="1:9" x14ac:dyDescent="0.25">
      <c r="A32" s="225">
        <v>51</v>
      </c>
      <c r="B32" s="225"/>
      <c r="C32" s="225"/>
      <c r="D32" s="40" t="s">
        <v>54</v>
      </c>
      <c r="E32" s="128">
        <f>E33</f>
        <v>891485.56</v>
      </c>
      <c r="F32" s="128">
        <f>F33</f>
        <v>1421196.3699999999</v>
      </c>
      <c r="G32" s="128">
        <f>G33</f>
        <v>1314506.4099999999</v>
      </c>
      <c r="H32" s="128">
        <f>H33</f>
        <v>1334224.01</v>
      </c>
      <c r="I32" s="128">
        <f>I33</f>
        <v>1354237.3699999999</v>
      </c>
    </row>
    <row r="33" spans="1:9" x14ac:dyDescent="0.25">
      <c r="A33" s="226">
        <v>3</v>
      </c>
      <c r="B33" s="226"/>
      <c r="C33" s="226"/>
      <c r="D33" s="41" t="s">
        <v>19</v>
      </c>
      <c r="E33" s="147">
        <v>891485.56</v>
      </c>
      <c r="F33" s="128">
        <f>SUM(F34:F38)</f>
        <v>1421196.3699999999</v>
      </c>
      <c r="G33" s="128">
        <f>SUM(G34:G38)</f>
        <v>1314506.4099999999</v>
      </c>
      <c r="H33" s="128">
        <f>SUM(H34:H38)</f>
        <v>1334224.01</v>
      </c>
      <c r="I33" s="128">
        <f>SUM(I34:I38)</f>
        <v>1354237.3699999999</v>
      </c>
    </row>
    <row r="34" spans="1:9" x14ac:dyDescent="0.25">
      <c r="A34" s="225">
        <v>31</v>
      </c>
      <c r="B34" s="225"/>
      <c r="C34" s="225"/>
      <c r="D34" s="103" t="s">
        <v>20</v>
      </c>
      <c r="E34" s="88"/>
      <c r="F34" s="127">
        <v>1401806.88</v>
      </c>
      <c r="G34" s="127">
        <v>1294796.4099999999</v>
      </c>
      <c r="H34" s="148">
        <v>1314218.3600000001</v>
      </c>
      <c r="I34" s="148">
        <v>1333931.6399999999</v>
      </c>
    </row>
    <row r="35" spans="1:9" x14ac:dyDescent="0.25">
      <c r="A35" s="225">
        <v>32</v>
      </c>
      <c r="B35" s="225"/>
      <c r="C35" s="225"/>
      <c r="D35" s="103" t="s">
        <v>32</v>
      </c>
      <c r="E35" s="88"/>
      <c r="F35" s="127">
        <v>19389.490000000002</v>
      </c>
      <c r="G35" s="127">
        <v>19710</v>
      </c>
      <c r="H35" s="148">
        <v>20005.650000000001</v>
      </c>
      <c r="I35" s="148">
        <v>20305.73</v>
      </c>
    </row>
    <row r="36" spans="1:9" x14ac:dyDescent="0.25">
      <c r="A36" s="225">
        <v>34</v>
      </c>
      <c r="B36" s="225"/>
      <c r="C36" s="225"/>
      <c r="D36" s="103" t="s">
        <v>48</v>
      </c>
      <c r="E36" s="88"/>
      <c r="F36" s="127">
        <v>0</v>
      </c>
      <c r="G36" s="127">
        <v>0</v>
      </c>
      <c r="H36" s="55">
        <v>0</v>
      </c>
      <c r="I36" s="55">
        <v>0</v>
      </c>
    </row>
    <row r="37" spans="1:9" ht="26.25" x14ac:dyDescent="0.25">
      <c r="A37" s="225">
        <v>37</v>
      </c>
      <c r="B37" s="225"/>
      <c r="C37" s="225"/>
      <c r="D37" s="103" t="s">
        <v>49</v>
      </c>
      <c r="E37" s="88"/>
      <c r="F37" s="127">
        <v>0</v>
      </c>
      <c r="G37" s="127">
        <v>0</v>
      </c>
      <c r="H37" s="55">
        <v>0</v>
      </c>
      <c r="I37" s="55">
        <v>0</v>
      </c>
    </row>
    <row r="38" spans="1:9" x14ac:dyDescent="0.25">
      <c r="A38" s="231">
        <v>38</v>
      </c>
      <c r="B38" s="232"/>
      <c r="C38" s="233"/>
      <c r="D38" s="103" t="s">
        <v>71</v>
      </c>
      <c r="E38" s="88"/>
      <c r="F38" s="127">
        <v>0</v>
      </c>
      <c r="G38" s="127">
        <v>0</v>
      </c>
      <c r="H38" s="55">
        <v>0</v>
      </c>
      <c r="I38" s="55">
        <v>0</v>
      </c>
    </row>
    <row r="39" spans="1:9" ht="26.25" x14ac:dyDescent="0.25">
      <c r="A39" s="226">
        <v>4</v>
      </c>
      <c r="B39" s="226"/>
      <c r="C39" s="226"/>
      <c r="D39" s="41" t="s">
        <v>21</v>
      </c>
      <c r="E39" s="150">
        <f>SUM(E40)</f>
        <v>0</v>
      </c>
      <c r="F39" s="150">
        <v>0</v>
      </c>
      <c r="G39" s="150">
        <v>0</v>
      </c>
      <c r="H39" s="150">
        <v>0</v>
      </c>
      <c r="I39" s="150">
        <v>0</v>
      </c>
    </row>
    <row r="40" spans="1:9" ht="26.25" x14ac:dyDescent="0.25">
      <c r="A40" s="225">
        <v>42</v>
      </c>
      <c r="B40" s="225"/>
      <c r="C40" s="225"/>
      <c r="D40" s="103" t="s">
        <v>119</v>
      </c>
      <c r="E40" s="151"/>
      <c r="F40" s="152">
        <v>0</v>
      </c>
      <c r="G40" s="152">
        <v>0</v>
      </c>
      <c r="H40" s="55">
        <v>0</v>
      </c>
      <c r="I40" s="55">
        <v>0</v>
      </c>
    </row>
    <row r="41" spans="1:9" x14ac:dyDescent="0.25">
      <c r="A41" s="227"/>
      <c r="B41" s="227"/>
      <c r="C41" s="227"/>
      <c r="D41" s="41" t="s">
        <v>47</v>
      </c>
      <c r="E41" s="147">
        <f>SUM(E33+E39)</f>
        <v>891485.56</v>
      </c>
      <c r="F41" s="147">
        <f t="shared" ref="F41:I41" si="0">SUM(F33+F39)</f>
        <v>1421196.3699999999</v>
      </c>
      <c r="G41" s="147">
        <f t="shared" si="0"/>
        <v>1314506.4099999999</v>
      </c>
      <c r="H41" s="147">
        <f t="shared" si="0"/>
        <v>1334224.01</v>
      </c>
      <c r="I41" s="147">
        <f t="shared" si="0"/>
        <v>1354237.3699999999</v>
      </c>
    </row>
    <row r="42" spans="1:9" x14ac:dyDescent="0.25">
      <c r="E42" s="57"/>
      <c r="F42" s="57"/>
      <c r="G42" s="57"/>
      <c r="H42" s="57"/>
      <c r="I42" s="57"/>
    </row>
    <row r="54" spans="1:9" ht="53.25" customHeight="1" x14ac:dyDescent="0.25">
      <c r="E54" s="57"/>
      <c r="F54" s="57"/>
      <c r="G54" s="57"/>
      <c r="H54" s="57"/>
      <c r="I54" s="57"/>
    </row>
    <row r="55" spans="1:9" x14ac:dyDescent="0.25">
      <c r="A55" s="226" t="s">
        <v>109</v>
      </c>
      <c r="B55" s="226"/>
      <c r="C55" s="226"/>
      <c r="D55" s="39" t="s">
        <v>37</v>
      </c>
      <c r="E55" s="55"/>
      <c r="F55" s="127"/>
      <c r="G55" s="127"/>
      <c r="H55" s="127"/>
      <c r="I55" s="55"/>
    </row>
    <row r="56" spans="1:9" ht="25.5" x14ac:dyDescent="0.25">
      <c r="A56" s="226" t="s">
        <v>114</v>
      </c>
      <c r="B56" s="226"/>
      <c r="C56" s="226"/>
      <c r="D56" s="39" t="s">
        <v>120</v>
      </c>
      <c r="E56" s="55"/>
      <c r="F56" s="127"/>
      <c r="G56" s="127"/>
      <c r="H56" s="127"/>
      <c r="I56" s="55"/>
    </row>
    <row r="57" spans="1:9" s="104" customFormat="1" x14ac:dyDescent="0.25">
      <c r="A57" s="226">
        <v>31</v>
      </c>
      <c r="B57" s="226"/>
      <c r="C57" s="226"/>
      <c r="D57" s="102" t="s">
        <v>115</v>
      </c>
      <c r="E57" s="128">
        <f>E58</f>
        <v>2476.5</v>
      </c>
      <c r="F57" s="128">
        <f>F58</f>
        <v>1889.6</v>
      </c>
      <c r="G57" s="128">
        <f>G58</f>
        <v>2000</v>
      </c>
      <c r="H57" s="128">
        <f>H58</f>
        <v>2030</v>
      </c>
      <c r="I57" s="128">
        <f>I58</f>
        <v>2060.46</v>
      </c>
    </row>
    <row r="58" spans="1:9" x14ac:dyDescent="0.25">
      <c r="A58" s="226">
        <v>3</v>
      </c>
      <c r="B58" s="226"/>
      <c r="C58" s="226"/>
      <c r="D58" s="41" t="s">
        <v>19</v>
      </c>
      <c r="E58" s="147">
        <v>2476.5</v>
      </c>
      <c r="F58" s="128">
        <f>SUM(F59:F62)</f>
        <v>1889.6</v>
      </c>
      <c r="G58" s="128">
        <f>SUM(G59:G62)</f>
        <v>2000</v>
      </c>
      <c r="H58" s="128">
        <f>SUM(H59:H62)</f>
        <v>2030</v>
      </c>
      <c r="I58" s="128">
        <f>SUM(I59:I62)</f>
        <v>2060.46</v>
      </c>
    </row>
    <row r="59" spans="1:9" x14ac:dyDescent="0.25">
      <c r="A59" s="225">
        <v>31</v>
      </c>
      <c r="B59" s="225"/>
      <c r="C59" s="225"/>
      <c r="D59" s="103" t="s">
        <v>20</v>
      </c>
      <c r="E59" s="88"/>
      <c r="F59" s="127">
        <v>0</v>
      </c>
      <c r="G59" s="127">
        <v>0</v>
      </c>
      <c r="H59" s="127">
        <v>0</v>
      </c>
      <c r="I59" s="55">
        <v>0</v>
      </c>
    </row>
    <row r="60" spans="1:9" x14ac:dyDescent="0.25">
      <c r="A60" s="225">
        <v>32</v>
      </c>
      <c r="B60" s="225"/>
      <c r="C60" s="225"/>
      <c r="D60" s="103" t="s">
        <v>32</v>
      </c>
      <c r="E60" s="88"/>
      <c r="F60" s="127">
        <v>1889.6</v>
      </c>
      <c r="G60" s="127">
        <v>2000</v>
      </c>
      <c r="H60" s="127">
        <v>2030</v>
      </c>
      <c r="I60" s="55">
        <v>2060.46</v>
      </c>
    </row>
    <row r="61" spans="1:9" x14ac:dyDescent="0.25">
      <c r="A61" s="225">
        <v>34</v>
      </c>
      <c r="B61" s="225"/>
      <c r="C61" s="225"/>
      <c r="D61" s="103" t="s">
        <v>48</v>
      </c>
      <c r="E61" s="88"/>
      <c r="F61" s="127">
        <v>0</v>
      </c>
      <c r="G61" s="127">
        <v>0</v>
      </c>
      <c r="H61" s="127">
        <v>0</v>
      </c>
      <c r="I61" s="55">
        <v>0</v>
      </c>
    </row>
    <row r="62" spans="1:9" ht="26.25" x14ac:dyDescent="0.25">
      <c r="A62" s="225">
        <v>37</v>
      </c>
      <c r="B62" s="225"/>
      <c r="C62" s="225"/>
      <c r="D62" s="103" t="s">
        <v>49</v>
      </c>
      <c r="E62" s="88"/>
      <c r="F62" s="127">
        <v>0</v>
      </c>
      <c r="G62" s="127">
        <v>0</v>
      </c>
      <c r="H62" s="127">
        <v>0</v>
      </c>
      <c r="I62" s="55">
        <v>0</v>
      </c>
    </row>
    <row r="63" spans="1:9" ht="26.25" x14ac:dyDescent="0.25">
      <c r="A63" s="226">
        <v>4</v>
      </c>
      <c r="B63" s="226"/>
      <c r="C63" s="226"/>
      <c r="D63" s="41" t="s">
        <v>21</v>
      </c>
      <c r="E63" s="56">
        <f>SUM(E64)</f>
        <v>0</v>
      </c>
      <c r="F63" s="128">
        <v>0</v>
      </c>
      <c r="G63" s="128">
        <v>0</v>
      </c>
      <c r="H63" s="128">
        <v>0</v>
      </c>
      <c r="I63" s="128">
        <v>0</v>
      </c>
    </row>
    <row r="64" spans="1:9" ht="26.25" x14ac:dyDescent="0.25">
      <c r="A64" s="225">
        <v>42</v>
      </c>
      <c r="B64" s="225"/>
      <c r="C64" s="225"/>
      <c r="D64" s="103" t="s">
        <v>50</v>
      </c>
      <c r="E64" s="88"/>
      <c r="F64" s="127">
        <v>0</v>
      </c>
      <c r="G64" s="127">
        <v>0</v>
      </c>
      <c r="H64" s="127">
        <v>0</v>
      </c>
      <c r="I64" s="55">
        <v>0</v>
      </c>
    </row>
    <row r="65" spans="1:9" x14ac:dyDescent="0.25">
      <c r="A65" s="227"/>
      <c r="B65" s="227"/>
      <c r="C65" s="227"/>
      <c r="D65" s="41" t="s">
        <v>47</v>
      </c>
      <c r="E65" s="147">
        <f>SUM(E58+E63)</f>
        <v>2476.5</v>
      </c>
      <c r="F65" s="128">
        <f>SUM(F58,F63)</f>
        <v>1889.6</v>
      </c>
      <c r="G65" s="128">
        <f>SUM(G58,G63)</f>
        <v>2000</v>
      </c>
      <c r="H65" s="128">
        <f>SUM(H58,H63)</f>
        <v>2030</v>
      </c>
      <c r="I65" s="128">
        <f>SUM(I58,I63)</f>
        <v>2060.46</v>
      </c>
    </row>
    <row r="66" spans="1:9" x14ac:dyDescent="0.25">
      <c r="E66" s="57"/>
      <c r="F66" s="129"/>
      <c r="G66" s="129"/>
      <c r="H66" s="129"/>
      <c r="I66" s="57"/>
    </row>
    <row r="67" spans="1:9" x14ac:dyDescent="0.25">
      <c r="A67" s="226" t="s">
        <v>116</v>
      </c>
      <c r="B67" s="226"/>
      <c r="C67" s="226"/>
      <c r="D67" s="39" t="s">
        <v>37</v>
      </c>
      <c r="E67" s="55"/>
      <c r="F67" s="127"/>
      <c r="G67" s="127"/>
      <c r="H67" s="127"/>
      <c r="I67" s="55"/>
    </row>
    <row r="68" spans="1:9" ht="25.5" x14ac:dyDescent="0.25">
      <c r="A68" s="226" t="s">
        <v>114</v>
      </c>
      <c r="B68" s="226"/>
      <c r="C68" s="226"/>
      <c r="D68" s="39" t="s">
        <v>55</v>
      </c>
      <c r="E68" s="55"/>
      <c r="F68" s="127"/>
      <c r="G68" s="127"/>
      <c r="H68" s="127"/>
      <c r="I68" s="55"/>
    </row>
    <row r="69" spans="1:9" x14ac:dyDescent="0.25">
      <c r="A69" s="225">
        <v>53</v>
      </c>
      <c r="B69" s="225"/>
      <c r="C69" s="225"/>
      <c r="D69" s="40" t="s">
        <v>57</v>
      </c>
      <c r="E69" s="128">
        <f>E70</f>
        <v>45525.5</v>
      </c>
      <c r="F69" s="128">
        <f>F70</f>
        <v>41172.53</v>
      </c>
      <c r="G69" s="128">
        <f>G70</f>
        <v>40200</v>
      </c>
      <c r="H69" s="128">
        <f>H70</f>
        <v>40803</v>
      </c>
      <c r="I69" s="128">
        <f>I70</f>
        <v>41415.06</v>
      </c>
    </row>
    <row r="70" spans="1:9" x14ac:dyDescent="0.25">
      <c r="A70" s="226">
        <v>3</v>
      </c>
      <c r="B70" s="226"/>
      <c r="C70" s="226"/>
      <c r="D70" s="41" t="s">
        <v>19</v>
      </c>
      <c r="E70" s="147">
        <v>45525.5</v>
      </c>
      <c r="F70" s="128">
        <f>SUM(F71:F74)</f>
        <v>41172.53</v>
      </c>
      <c r="G70" s="128">
        <f>SUM(G71:G74)</f>
        <v>40200</v>
      </c>
      <c r="H70" s="128">
        <f>SUM(H71:H74)</f>
        <v>40803</v>
      </c>
      <c r="I70" s="128">
        <f>SUM(I71:I74)</f>
        <v>41415.06</v>
      </c>
    </row>
    <row r="71" spans="1:9" x14ac:dyDescent="0.25">
      <c r="A71" s="225">
        <v>31</v>
      </c>
      <c r="B71" s="225"/>
      <c r="C71" s="225"/>
      <c r="D71" s="103" t="s">
        <v>20</v>
      </c>
      <c r="E71" s="88">
        <v>0</v>
      </c>
      <c r="F71" s="127">
        <v>0</v>
      </c>
      <c r="G71" s="127">
        <v>0</v>
      </c>
      <c r="H71" s="127">
        <v>0</v>
      </c>
      <c r="I71" s="55">
        <v>0</v>
      </c>
    </row>
    <row r="72" spans="1:9" x14ac:dyDescent="0.25">
      <c r="A72" s="225">
        <v>32</v>
      </c>
      <c r="B72" s="225"/>
      <c r="C72" s="225"/>
      <c r="D72" s="103" t="s">
        <v>32</v>
      </c>
      <c r="E72" s="88"/>
      <c r="F72" s="127">
        <v>5172.53</v>
      </c>
      <c r="G72" s="127">
        <v>5200</v>
      </c>
      <c r="H72" s="127">
        <v>5278</v>
      </c>
      <c r="I72" s="55">
        <v>5357.18</v>
      </c>
    </row>
    <row r="73" spans="1:9" x14ac:dyDescent="0.25">
      <c r="A73" s="225">
        <v>34</v>
      </c>
      <c r="B73" s="225"/>
      <c r="C73" s="225"/>
      <c r="D73" s="103" t="s">
        <v>48</v>
      </c>
      <c r="E73" s="88"/>
      <c r="F73" s="127">
        <v>0</v>
      </c>
      <c r="G73" s="127">
        <v>0</v>
      </c>
      <c r="H73" s="127">
        <v>0</v>
      </c>
      <c r="I73" s="55">
        <v>0</v>
      </c>
    </row>
    <row r="74" spans="1:9" ht="26.25" x14ac:dyDescent="0.25">
      <c r="A74" s="225">
        <v>37</v>
      </c>
      <c r="B74" s="225"/>
      <c r="C74" s="225"/>
      <c r="D74" s="103" t="s">
        <v>49</v>
      </c>
      <c r="E74" s="88"/>
      <c r="F74" s="127">
        <v>36000</v>
      </c>
      <c r="G74" s="127">
        <v>35000</v>
      </c>
      <c r="H74" s="127">
        <v>35525</v>
      </c>
      <c r="I74" s="148">
        <v>36057.879999999997</v>
      </c>
    </row>
    <row r="75" spans="1:9" s="104" customFormat="1" x14ac:dyDescent="0.25">
      <c r="A75" s="238">
        <v>42</v>
      </c>
      <c r="B75" s="239"/>
      <c r="C75" s="240"/>
      <c r="D75" s="41" t="s">
        <v>118</v>
      </c>
      <c r="E75" s="56"/>
      <c r="F75" s="128">
        <f>F76</f>
        <v>3758.99</v>
      </c>
      <c r="G75" s="128">
        <f>G76</f>
        <v>3500</v>
      </c>
      <c r="H75" s="128">
        <f>H76</f>
        <v>3552.5</v>
      </c>
      <c r="I75" s="128">
        <f>I76</f>
        <v>3605.79</v>
      </c>
    </row>
    <row r="76" spans="1:9" s="155" customFormat="1" x14ac:dyDescent="0.25">
      <c r="A76" s="231">
        <v>32</v>
      </c>
      <c r="B76" s="232"/>
      <c r="C76" s="233"/>
      <c r="D76" s="103" t="s">
        <v>32</v>
      </c>
      <c r="E76" s="88"/>
      <c r="F76" s="154">
        <v>3758.99</v>
      </c>
      <c r="G76" s="154">
        <v>3500</v>
      </c>
      <c r="H76" s="154">
        <v>3552.5</v>
      </c>
      <c r="I76" s="88">
        <v>3605.79</v>
      </c>
    </row>
    <row r="77" spans="1:9" x14ac:dyDescent="0.25">
      <c r="A77" s="226">
        <v>42</v>
      </c>
      <c r="B77" s="226"/>
      <c r="C77" s="226"/>
      <c r="D77" s="41" t="s">
        <v>122</v>
      </c>
      <c r="E77" s="56">
        <f>SUM(E78)</f>
        <v>0</v>
      </c>
      <c r="F77" s="128">
        <f>F78</f>
        <v>800</v>
      </c>
      <c r="G77" s="128">
        <f>G78</f>
        <v>772.49</v>
      </c>
      <c r="H77" s="128">
        <f>H78</f>
        <v>784.08</v>
      </c>
      <c r="I77" s="128">
        <f>I78</f>
        <v>795.84</v>
      </c>
    </row>
    <row r="78" spans="1:9" x14ac:dyDescent="0.25">
      <c r="A78" s="225">
        <v>42</v>
      </c>
      <c r="B78" s="225"/>
      <c r="C78" s="225"/>
      <c r="D78" s="103" t="s">
        <v>121</v>
      </c>
      <c r="E78" s="88"/>
      <c r="F78" s="127">
        <v>800</v>
      </c>
      <c r="G78" s="127">
        <v>772.49</v>
      </c>
      <c r="H78" s="127">
        <v>784.08</v>
      </c>
      <c r="I78" s="55">
        <v>795.84</v>
      </c>
    </row>
    <row r="79" spans="1:9" x14ac:dyDescent="0.25">
      <c r="A79" s="227"/>
      <c r="B79" s="227"/>
      <c r="C79" s="227"/>
      <c r="D79" s="41" t="s">
        <v>47</v>
      </c>
      <c r="E79" s="147">
        <f>SUM(E70+E77)</f>
        <v>45525.5</v>
      </c>
      <c r="F79" s="147">
        <f>SUM(F70+F75+F77)</f>
        <v>45731.519999999997</v>
      </c>
      <c r="G79" s="147">
        <f>SUM(G70+G75+G77)</f>
        <v>44472.49</v>
      </c>
      <c r="H79" s="147">
        <f>SUM(H70+H75+H77)</f>
        <v>45139.58</v>
      </c>
      <c r="I79" s="147">
        <f>SUM(I70+I75+I77)</f>
        <v>45816.689999999995</v>
      </c>
    </row>
    <row r="80" spans="1:9" ht="90" customHeight="1" x14ac:dyDescent="0.25">
      <c r="E80" s="57"/>
      <c r="F80" s="129"/>
      <c r="G80" s="129"/>
      <c r="H80" s="129"/>
      <c r="I80" s="57"/>
    </row>
    <row r="81" spans="1:9" x14ac:dyDescent="0.25">
      <c r="A81" s="226" t="s">
        <v>116</v>
      </c>
      <c r="B81" s="226"/>
      <c r="C81" s="226"/>
      <c r="D81" s="39" t="s">
        <v>37</v>
      </c>
      <c r="E81" s="55"/>
      <c r="F81" s="127"/>
      <c r="G81" s="127"/>
      <c r="H81" s="127"/>
      <c r="I81" s="55"/>
    </row>
    <row r="82" spans="1:9" ht="25.5" x14ac:dyDescent="0.25">
      <c r="A82" s="226" t="s">
        <v>123</v>
      </c>
      <c r="B82" s="226"/>
      <c r="C82" s="226"/>
      <c r="D82" s="39" t="s">
        <v>124</v>
      </c>
      <c r="E82" s="55"/>
      <c r="F82" s="127"/>
      <c r="G82" s="127"/>
      <c r="H82" s="127"/>
      <c r="I82" s="55"/>
    </row>
    <row r="83" spans="1:9" s="104" customFormat="1" ht="25.5" x14ac:dyDescent="0.25">
      <c r="A83" s="226">
        <v>41</v>
      </c>
      <c r="B83" s="226"/>
      <c r="C83" s="226"/>
      <c r="D83" s="102" t="s">
        <v>117</v>
      </c>
      <c r="E83" s="153">
        <f>E84</f>
        <v>21573.23</v>
      </c>
      <c r="F83" s="153">
        <f>F84</f>
        <v>15000</v>
      </c>
      <c r="G83" s="153">
        <f>G84</f>
        <v>18000</v>
      </c>
      <c r="H83" s="153">
        <f>H84</f>
        <v>18270</v>
      </c>
      <c r="I83" s="153">
        <f>I84</f>
        <v>18544.05</v>
      </c>
    </row>
    <row r="84" spans="1:9" x14ac:dyDescent="0.25">
      <c r="A84" s="226">
        <v>3</v>
      </c>
      <c r="B84" s="226"/>
      <c r="C84" s="226"/>
      <c r="D84" s="41" t="s">
        <v>19</v>
      </c>
      <c r="E84" s="147">
        <v>21573.23</v>
      </c>
      <c r="F84" s="128">
        <f>SUM(F85:F88)</f>
        <v>15000</v>
      </c>
      <c r="G84" s="128">
        <f>SUM(G85:G88)</f>
        <v>18000</v>
      </c>
      <c r="H84" s="128">
        <f>SUM(H85:H88)</f>
        <v>18270</v>
      </c>
      <c r="I84" s="128">
        <f>SUM(I85:I88)</f>
        <v>18544.05</v>
      </c>
    </row>
    <row r="85" spans="1:9" x14ac:dyDescent="0.25">
      <c r="A85" s="225">
        <v>31</v>
      </c>
      <c r="B85" s="225"/>
      <c r="C85" s="225"/>
      <c r="D85" s="103" t="s">
        <v>20</v>
      </c>
      <c r="E85" s="88">
        <v>0</v>
      </c>
      <c r="F85" s="127">
        <v>0</v>
      </c>
      <c r="G85" s="127">
        <v>0</v>
      </c>
      <c r="H85" s="127">
        <v>0</v>
      </c>
      <c r="I85" s="55">
        <v>0</v>
      </c>
    </row>
    <row r="86" spans="1:9" x14ac:dyDescent="0.25">
      <c r="A86" s="225">
        <v>32</v>
      </c>
      <c r="B86" s="225"/>
      <c r="C86" s="225"/>
      <c r="D86" s="103" t="s">
        <v>32</v>
      </c>
      <c r="E86" s="88"/>
      <c r="F86" s="127">
        <v>15000</v>
      </c>
      <c r="G86" s="127">
        <v>18000</v>
      </c>
      <c r="H86" s="127">
        <v>18270</v>
      </c>
      <c r="I86" s="55">
        <v>18544.05</v>
      </c>
    </row>
    <row r="87" spans="1:9" x14ac:dyDescent="0.25">
      <c r="A87" s="225">
        <v>34</v>
      </c>
      <c r="B87" s="225"/>
      <c r="C87" s="225"/>
      <c r="D87" s="103" t="s">
        <v>48</v>
      </c>
      <c r="E87" s="88"/>
      <c r="F87" s="127">
        <v>0</v>
      </c>
      <c r="G87" s="127">
        <v>0</v>
      </c>
      <c r="H87" s="127">
        <v>0</v>
      </c>
      <c r="I87" s="55">
        <v>0</v>
      </c>
    </row>
    <row r="88" spans="1:9" ht="26.25" x14ac:dyDescent="0.25">
      <c r="A88" s="225">
        <v>37</v>
      </c>
      <c r="B88" s="225"/>
      <c r="C88" s="225"/>
      <c r="D88" s="103" t="s">
        <v>49</v>
      </c>
      <c r="E88" s="88"/>
      <c r="F88" s="127">
        <v>0</v>
      </c>
      <c r="G88" s="127">
        <v>0</v>
      </c>
      <c r="H88" s="127">
        <v>0</v>
      </c>
      <c r="I88" s="55">
        <v>0</v>
      </c>
    </row>
    <row r="89" spans="1:9" x14ac:dyDescent="0.25">
      <c r="A89" s="226">
        <v>42</v>
      </c>
      <c r="B89" s="226"/>
      <c r="C89" s="226"/>
      <c r="D89" s="41" t="s">
        <v>125</v>
      </c>
      <c r="E89" s="56"/>
      <c r="F89" s="128">
        <f>F90</f>
        <v>4512.2700000000004</v>
      </c>
      <c r="G89" s="128">
        <f>G90</f>
        <v>4000</v>
      </c>
      <c r="H89" s="128">
        <f>H90</f>
        <v>4060</v>
      </c>
      <c r="I89" s="128">
        <f>I90</f>
        <v>4120.8999999999996</v>
      </c>
    </row>
    <row r="90" spans="1:9" x14ac:dyDescent="0.25">
      <c r="A90" s="225">
        <v>32</v>
      </c>
      <c r="B90" s="225"/>
      <c r="C90" s="225"/>
      <c r="D90" s="103" t="s">
        <v>32</v>
      </c>
      <c r="E90" s="88"/>
      <c r="F90" s="127">
        <v>4512.2700000000004</v>
      </c>
      <c r="G90" s="127">
        <v>4000</v>
      </c>
      <c r="H90" s="127">
        <v>4060</v>
      </c>
      <c r="I90" s="148">
        <v>4120.8999999999996</v>
      </c>
    </row>
    <row r="91" spans="1:9" ht="18.75" customHeight="1" x14ac:dyDescent="0.25">
      <c r="A91" s="230"/>
      <c r="B91" s="230"/>
      <c r="C91" s="230"/>
      <c r="D91" s="130" t="s">
        <v>47</v>
      </c>
      <c r="E91" s="131">
        <f>SUM(E84,E89)</f>
        <v>21573.23</v>
      </c>
      <c r="F91" s="131">
        <f>SUM(F84,F89)</f>
        <v>19512.27</v>
      </c>
      <c r="G91" s="131">
        <f>SUM(G84,G89)</f>
        <v>22000</v>
      </c>
      <c r="H91" s="131">
        <f>SUM(H84,H89)</f>
        <v>22330</v>
      </c>
      <c r="I91" s="131">
        <f>SUM(I84,I89)</f>
        <v>22664.949999999997</v>
      </c>
    </row>
    <row r="92" spans="1:9" s="135" customFormat="1" ht="39" customHeight="1" x14ac:dyDescent="0.25">
      <c r="A92" s="223"/>
      <c r="B92" s="223"/>
      <c r="C92" s="223"/>
      <c r="D92" s="144"/>
      <c r="E92" s="145"/>
      <c r="F92" s="146"/>
      <c r="G92" s="146"/>
      <c r="H92" s="146"/>
      <c r="I92" s="145"/>
    </row>
    <row r="93" spans="1:9" x14ac:dyDescent="0.25">
      <c r="A93" s="222" t="s">
        <v>116</v>
      </c>
      <c r="B93" s="222"/>
      <c r="C93" s="222"/>
      <c r="D93" s="141" t="s">
        <v>37</v>
      </c>
      <c r="E93" s="142"/>
      <c r="F93" s="143"/>
      <c r="G93" s="143"/>
      <c r="H93" s="143"/>
      <c r="I93" s="142"/>
    </row>
    <row r="94" spans="1:9" x14ac:dyDescent="0.25">
      <c r="A94" s="226" t="s">
        <v>126</v>
      </c>
      <c r="B94" s="226"/>
      <c r="C94" s="226"/>
      <c r="D94" s="41" t="s">
        <v>127</v>
      </c>
      <c r="E94" s="56"/>
      <c r="F94" s="128"/>
      <c r="G94" s="128"/>
      <c r="H94" s="128"/>
      <c r="I94" s="56"/>
    </row>
    <row r="95" spans="1:9" x14ac:dyDescent="0.25">
      <c r="A95" s="226">
        <v>51</v>
      </c>
      <c r="B95" s="226"/>
      <c r="C95" s="226"/>
      <c r="D95" s="102" t="s">
        <v>107</v>
      </c>
      <c r="E95" s="147">
        <v>20950.14</v>
      </c>
      <c r="F95" s="128">
        <f>F96</f>
        <v>22000</v>
      </c>
      <c r="G95" s="128">
        <f>G96</f>
        <v>20000</v>
      </c>
      <c r="H95" s="128">
        <f>H96</f>
        <v>20300</v>
      </c>
      <c r="I95" s="128">
        <f>I96</f>
        <v>20600</v>
      </c>
    </row>
    <row r="96" spans="1:9" x14ac:dyDescent="0.25">
      <c r="A96" s="241">
        <v>42</v>
      </c>
      <c r="B96" s="242"/>
      <c r="C96" s="243"/>
      <c r="D96" s="103" t="s">
        <v>128</v>
      </c>
      <c r="E96" s="88"/>
      <c r="F96" s="127">
        <v>22000</v>
      </c>
      <c r="G96" s="127">
        <v>20000</v>
      </c>
      <c r="H96" s="154">
        <v>20300</v>
      </c>
      <c r="I96" s="149">
        <v>20600</v>
      </c>
    </row>
    <row r="97" spans="1:9" x14ac:dyDescent="0.25">
      <c r="A97" s="244">
        <v>42</v>
      </c>
      <c r="B97" s="245"/>
      <c r="C97" s="246"/>
      <c r="D97" s="103" t="s">
        <v>118</v>
      </c>
      <c r="E97" s="56"/>
      <c r="F97" s="128">
        <f>F98</f>
        <v>118.82</v>
      </c>
      <c r="G97" s="128">
        <f>G98</f>
        <v>0</v>
      </c>
      <c r="H97" s="128">
        <f>H98</f>
        <v>0</v>
      </c>
      <c r="I97" s="128">
        <f>I98</f>
        <v>0</v>
      </c>
    </row>
    <row r="98" spans="1:9" ht="26.25" x14ac:dyDescent="0.25">
      <c r="A98" s="241">
        <v>42</v>
      </c>
      <c r="B98" s="242"/>
      <c r="C98" s="243"/>
      <c r="D98" s="103" t="s">
        <v>50</v>
      </c>
      <c r="E98" s="88"/>
      <c r="F98" s="127">
        <v>118.82</v>
      </c>
      <c r="G98" s="127">
        <v>0</v>
      </c>
      <c r="H98" s="154">
        <v>0</v>
      </c>
      <c r="I98" s="88">
        <v>0</v>
      </c>
    </row>
    <row r="99" spans="1:9" x14ac:dyDescent="0.25">
      <c r="A99" s="228"/>
      <c r="B99" s="223"/>
      <c r="C99" s="229"/>
      <c r="D99" s="41" t="s">
        <v>47</v>
      </c>
      <c r="E99" s="56"/>
      <c r="F99" s="128">
        <f>SUM(F95,F97)</f>
        <v>22118.82</v>
      </c>
      <c r="G99" s="128">
        <f>SUM(G95,G97)</f>
        <v>20000</v>
      </c>
      <c r="H99" s="128">
        <f>SUM(H95,H97)</f>
        <v>20300</v>
      </c>
      <c r="I99" s="128">
        <f>SUM(I95,I97)</f>
        <v>20600</v>
      </c>
    </row>
    <row r="100" spans="1:9" s="135" customFormat="1" ht="34.5" customHeight="1" x14ac:dyDescent="0.25">
      <c r="A100" s="224"/>
      <c r="B100" s="224"/>
      <c r="C100" s="224"/>
      <c r="D100" s="136"/>
      <c r="E100" s="137"/>
      <c r="F100" s="138"/>
      <c r="G100" s="138"/>
      <c r="H100" s="139"/>
      <c r="I100" s="140"/>
    </row>
    <row r="101" spans="1:9" x14ac:dyDescent="0.25">
      <c r="A101" s="222" t="s">
        <v>116</v>
      </c>
      <c r="B101" s="222"/>
      <c r="C101" s="222"/>
      <c r="D101" s="132" t="s">
        <v>37</v>
      </c>
      <c r="E101" s="133"/>
      <c r="F101" s="134"/>
      <c r="G101" s="134"/>
      <c r="H101" s="134"/>
      <c r="I101" s="133"/>
    </row>
    <row r="102" spans="1:9" x14ac:dyDescent="0.25">
      <c r="A102" s="226" t="s">
        <v>129</v>
      </c>
      <c r="B102" s="226"/>
      <c r="C102" s="226"/>
      <c r="D102" s="39" t="s">
        <v>130</v>
      </c>
      <c r="E102" s="55"/>
      <c r="F102" s="127"/>
      <c r="G102" s="127"/>
      <c r="H102" s="127"/>
      <c r="I102" s="55"/>
    </row>
    <row r="103" spans="1:9" x14ac:dyDescent="0.25">
      <c r="A103" s="225">
        <v>53</v>
      </c>
      <c r="B103" s="225"/>
      <c r="C103" s="225"/>
      <c r="D103" s="40" t="s">
        <v>91</v>
      </c>
      <c r="E103" s="128">
        <f>E104</f>
        <v>21422.080000000002</v>
      </c>
      <c r="F103" s="128">
        <f>F104</f>
        <v>44088.07</v>
      </c>
      <c r="G103" s="128">
        <f>G104</f>
        <v>38478.800000000003</v>
      </c>
      <c r="H103" s="128">
        <f>H104</f>
        <v>39055.99</v>
      </c>
      <c r="I103" s="128">
        <f>I104</f>
        <v>39633.18</v>
      </c>
    </row>
    <row r="104" spans="1:9" x14ac:dyDescent="0.25">
      <c r="A104" s="226">
        <v>3</v>
      </c>
      <c r="B104" s="226"/>
      <c r="C104" s="226"/>
      <c r="D104" s="41" t="s">
        <v>19</v>
      </c>
      <c r="E104" s="147">
        <v>21422.080000000002</v>
      </c>
      <c r="F104" s="128">
        <f>SUM(F105:F108)</f>
        <v>44088.07</v>
      </c>
      <c r="G104" s="128">
        <f>SUM(G105:G108)</f>
        <v>38478.800000000003</v>
      </c>
      <c r="H104" s="128">
        <f>SUM(H105:H108)</f>
        <v>39055.99</v>
      </c>
      <c r="I104" s="128">
        <f>SUM(I105:I108)</f>
        <v>39633.18</v>
      </c>
    </row>
    <row r="105" spans="1:9" x14ac:dyDescent="0.25">
      <c r="A105" s="225">
        <v>31</v>
      </c>
      <c r="B105" s="225"/>
      <c r="C105" s="225"/>
      <c r="D105" s="103" t="s">
        <v>20</v>
      </c>
      <c r="E105" s="88"/>
      <c r="F105" s="127">
        <v>44088.07</v>
      </c>
      <c r="G105" s="127">
        <v>38378.800000000003</v>
      </c>
      <c r="H105" s="127">
        <v>38954.49</v>
      </c>
      <c r="I105" s="55">
        <v>39530.160000000003</v>
      </c>
    </row>
    <row r="106" spans="1:9" x14ac:dyDescent="0.25">
      <c r="A106" s="225">
        <v>32</v>
      </c>
      <c r="B106" s="225"/>
      <c r="C106" s="225"/>
      <c r="D106" s="103" t="s">
        <v>32</v>
      </c>
      <c r="E106" s="88"/>
      <c r="F106" s="127">
        <v>0</v>
      </c>
      <c r="G106" s="127">
        <v>100</v>
      </c>
      <c r="H106" s="127">
        <v>101.5</v>
      </c>
      <c r="I106" s="55">
        <v>103.02</v>
      </c>
    </row>
    <row r="107" spans="1:9" x14ac:dyDescent="0.25">
      <c r="A107" s="225">
        <v>34</v>
      </c>
      <c r="B107" s="225"/>
      <c r="C107" s="225"/>
      <c r="D107" s="103" t="s">
        <v>48</v>
      </c>
      <c r="E107" s="88"/>
      <c r="F107" s="127">
        <v>0</v>
      </c>
      <c r="G107" s="127">
        <v>0</v>
      </c>
      <c r="H107" s="127">
        <v>0</v>
      </c>
      <c r="I107" s="55">
        <v>0</v>
      </c>
    </row>
    <row r="108" spans="1:9" ht="26.25" x14ac:dyDescent="0.25">
      <c r="A108" s="225">
        <v>37</v>
      </c>
      <c r="B108" s="225"/>
      <c r="C108" s="225"/>
      <c r="D108" s="103" t="s">
        <v>49</v>
      </c>
      <c r="E108" s="88"/>
      <c r="F108" s="127">
        <v>0</v>
      </c>
      <c r="G108" s="127">
        <v>0</v>
      </c>
      <c r="H108" s="127">
        <v>0</v>
      </c>
      <c r="I108" s="55">
        <v>0</v>
      </c>
    </row>
    <row r="109" spans="1:9" ht="26.25" x14ac:dyDescent="0.25">
      <c r="A109" s="226">
        <v>4</v>
      </c>
      <c r="B109" s="226"/>
      <c r="C109" s="226"/>
      <c r="D109" s="41" t="s">
        <v>21</v>
      </c>
      <c r="E109" s="56">
        <f>SUM(E110)</f>
        <v>0</v>
      </c>
      <c r="F109" s="128">
        <v>0</v>
      </c>
      <c r="G109" s="128">
        <v>0</v>
      </c>
      <c r="H109" s="128">
        <v>0</v>
      </c>
      <c r="I109" s="128">
        <v>0</v>
      </c>
    </row>
    <row r="110" spans="1:9" ht="26.25" x14ac:dyDescent="0.25">
      <c r="A110" s="225">
        <v>42</v>
      </c>
      <c r="B110" s="225"/>
      <c r="C110" s="225"/>
      <c r="D110" s="103" t="s">
        <v>50</v>
      </c>
      <c r="E110" s="88"/>
      <c r="F110" s="127">
        <v>0</v>
      </c>
      <c r="G110" s="127">
        <v>0</v>
      </c>
      <c r="H110" s="127">
        <v>0</v>
      </c>
      <c r="I110" s="55">
        <v>0</v>
      </c>
    </row>
    <row r="111" spans="1:9" x14ac:dyDescent="0.25">
      <c r="A111" s="227"/>
      <c r="B111" s="227"/>
      <c r="C111" s="227"/>
      <c r="D111" s="41" t="s">
        <v>47</v>
      </c>
      <c r="E111" s="147">
        <f>SUM(E104+E109)</f>
        <v>21422.080000000002</v>
      </c>
      <c r="F111" s="128">
        <f>SUM(F104,F109)</f>
        <v>44088.07</v>
      </c>
      <c r="G111" s="128">
        <f>SUM(G104,G109)</f>
        <v>38478.800000000003</v>
      </c>
      <c r="H111" s="128">
        <f>SUM(H104,H109)</f>
        <v>39055.99</v>
      </c>
      <c r="I111" s="128">
        <f>SUM(I104,I109)</f>
        <v>39633.18</v>
      </c>
    </row>
    <row r="112" spans="1:9" s="135" customFormat="1" ht="51" customHeight="1" x14ac:dyDescent="0.25">
      <c r="A112" s="223"/>
      <c r="B112" s="223"/>
      <c r="C112" s="223"/>
      <c r="D112" s="144"/>
      <c r="E112" s="145"/>
      <c r="F112" s="146"/>
      <c r="G112" s="146"/>
      <c r="H112" s="146"/>
      <c r="I112" s="145"/>
    </row>
    <row r="113" spans="1:9" ht="25.5" x14ac:dyDescent="0.25">
      <c r="A113" s="222" t="s">
        <v>116</v>
      </c>
      <c r="B113" s="222"/>
      <c r="C113" s="222"/>
      <c r="D113" s="132" t="s">
        <v>70</v>
      </c>
      <c r="E113" s="133"/>
      <c r="F113" s="134"/>
      <c r="G113" s="134"/>
      <c r="H113" s="134"/>
      <c r="I113" s="133"/>
    </row>
    <row r="114" spans="1:9" x14ac:dyDescent="0.25">
      <c r="A114" s="226" t="s">
        <v>131</v>
      </c>
      <c r="B114" s="226"/>
      <c r="C114" s="226"/>
      <c r="D114" s="39" t="s">
        <v>132</v>
      </c>
      <c r="E114" s="55"/>
      <c r="F114" s="127"/>
      <c r="G114" s="127"/>
      <c r="H114" s="127"/>
      <c r="I114" s="55"/>
    </row>
    <row r="115" spans="1:9" x14ac:dyDescent="0.25">
      <c r="A115" s="234">
        <v>51</v>
      </c>
      <c r="B115" s="234"/>
      <c r="C115" s="234"/>
      <c r="D115" s="40" t="s">
        <v>107</v>
      </c>
      <c r="E115" s="128">
        <f>E116</f>
        <v>0</v>
      </c>
      <c r="F115" s="128">
        <f>F116</f>
        <v>85760</v>
      </c>
      <c r="G115" s="128">
        <f>G116</f>
        <v>84500</v>
      </c>
      <c r="H115" s="128">
        <f>H116</f>
        <v>85767.5</v>
      </c>
      <c r="I115" s="128">
        <f>I116</f>
        <v>87035</v>
      </c>
    </row>
    <row r="116" spans="1:9" x14ac:dyDescent="0.25">
      <c r="A116" s="226">
        <v>3</v>
      </c>
      <c r="B116" s="226"/>
      <c r="C116" s="226"/>
      <c r="D116" s="41" t="s">
        <v>19</v>
      </c>
      <c r="E116" s="147">
        <v>0</v>
      </c>
      <c r="F116" s="128">
        <f>SUM(F117:F120)</f>
        <v>85760</v>
      </c>
      <c r="G116" s="128">
        <f>SUM(G117:G120)</f>
        <v>84500</v>
      </c>
      <c r="H116" s="128">
        <f>SUM(H117:H120)</f>
        <v>85767.5</v>
      </c>
      <c r="I116" s="128">
        <f>SUM(I117:I120)</f>
        <v>87035</v>
      </c>
    </row>
    <row r="117" spans="1:9" x14ac:dyDescent="0.25">
      <c r="A117" s="225">
        <v>31</v>
      </c>
      <c r="B117" s="225"/>
      <c r="C117" s="225"/>
      <c r="D117" s="103" t="s">
        <v>20</v>
      </c>
      <c r="E117" s="88"/>
      <c r="F117" s="127">
        <v>0</v>
      </c>
      <c r="G117" s="127">
        <v>0</v>
      </c>
      <c r="H117" s="127">
        <v>0</v>
      </c>
      <c r="I117" s="55">
        <v>0</v>
      </c>
    </row>
    <row r="118" spans="1:9" x14ac:dyDescent="0.25">
      <c r="A118" s="225">
        <v>32</v>
      </c>
      <c r="B118" s="225"/>
      <c r="C118" s="225"/>
      <c r="D118" s="103" t="s">
        <v>32</v>
      </c>
      <c r="E118" s="88"/>
      <c r="F118" s="127">
        <v>85760</v>
      </c>
      <c r="G118" s="127">
        <v>84500</v>
      </c>
      <c r="H118" s="127">
        <v>85767.5</v>
      </c>
      <c r="I118" s="148">
        <v>87035</v>
      </c>
    </row>
    <row r="119" spans="1:9" x14ac:dyDescent="0.25">
      <c r="A119" s="225">
        <v>34</v>
      </c>
      <c r="B119" s="225"/>
      <c r="C119" s="225"/>
      <c r="D119" s="103" t="s">
        <v>48</v>
      </c>
      <c r="E119" s="88"/>
      <c r="F119" s="127"/>
      <c r="G119" s="127">
        <v>0</v>
      </c>
      <c r="H119" s="127">
        <v>0</v>
      </c>
      <c r="I119" s="55">
        <v>0</v>
      </c>
    </row>
    <row r="120" spans="1:9" ht="26.25" x14ac:dyDescent="0.25">
      <c r="A120" s="225">
        <v>37</v>
      </c>
      <c r="B120" s="225"/>
      <c r="C120" s="225"/>
      <c r="D120" s="103" t="s">
        <v>49</v>
      </c>
      <c r="E120" s="88">
        <v>0</v>
      </c>
      <c r="F120" s="127">
        <v>0</v>
      </c>
      <c r="G120" s="127">
        <v>0</v>
      </c>
      <c r="H120" s="127">
        <v>0</v>
      </c>
      <c r="I120" s="55">
        <v>0</v>
      </c>
    </row>
    <row r="121" spans="1:9" ht="26.25" x14ac:dyDescent="0.25">
      <c r="A121" s="226">
        <v>4</v>
      </c>
      <c r="B121" s="226"/>
      <c r="C121" s="226"/>
      <c r="D121" s="41" t="s">
        <v>21</v>
      </c>
      <c r="E121" s="56">
        <f>SUM(E122)</f>
        <v>0</v>
      </c>
      <c r="F121" s="128">
        <v>0</v>
      </c>
      <c r="G121" s="128">
        <v>0</v>
      </c>
      <c r="H121" s="128">
        <v>0</v>
      </c>
      <c r="I121" s="128">
        <v>0</v>
      </c>
    </row>
    <row r="122" spans="1:9" ht="26.25" x14ac:dyDescent="0.25">
      <c r="A122" s="225">
        <v>42</v>
      </c>
      <c r="B122" s="225"/>
      <c r="C122" s="225"/>
      <c r="D122" s="103" t="s">
        <v>50</v>
      </c>
      <c r="E122" s="88"/>
      <c r="F122" s="127">
        <v>0</v>
      </c>
      <c r="G122" s="127">
        <v>0</v>
      </c>
      <c r="H122" s="127">
        <v>0</v>
      </c>
      <c r="I122" s="55">
        <v>0</v>
      </c>
    </row>
    <row r="123" spans="1:9" x14ac:dyDescent="0.25">
      <c r="A123" s="227"/>
      <c r="B123" s="227"/>
      <c r="C123" s="227"/>
      <c r="D123" s="41" t="s">
        <v>47</v>
      </c>
      <c r="E123" s="147">
        <f>SUM(E116+E121)</f>
        <v>0</v>
      </c>
      <c r="F123" s="128">
        <f>SUM(F116,F121)</f>
        <v>85760</v>
      </c>
      <c r="G123" s="128">
        <f>SUM(G116,G121)</f>
        <v>84500</v>
      </c>
      <c r="H123" s="128">
        <f>SUM(H116,H121)</f>
        <v>85767.5</v>
      </c>
      <c r="I123" s="128">
        <f>SUM(I116,I121)</f>
        <v>87035</v>
      </c>
    </row>
    <row r="124" spans="1:9" ht="42.75" customHeight="1" x14ac:dyDescent="0.25">
      <c r="F124" s="129"/>
      <c r="G124" s="129"/>
      <c r="H124" s="129"/>
    </row>
    <row r="125" spans="1:9" ht="25.5" x14ac:dyDescent="0.25">
      <c r="A125" s="226" t="s">
        <v>116</v>
      </c>
      <c r="B125" s="226"/>
      <c r="C125" s="226"/>
      <c r="D125" s="39" t="s">
        <v>96</v>
      </c>
      <c r="E125" s="55"/>
      <c r="F125" s="127"/>
      <c r="G125" s="127"/>
      <c r="H125" s="127"/>
      <c r="I125" s="55"/>
    </row>
    <row r="126" spans="1:9" x14ac:dyDescent="0.25">
      <c r="A126" s="226" t="s">
        <v>133</v>
      </c>
      <c r="B126" s="226"/>
      <c r="C126" s="226"/>
      <c r="D126" s="39" t="s">
        <v>135</v>
      </c>
      <c r="E126" s="55"/>
      <c r="F126" s="127"/>
      <c r="G126" s="127"/>
      <c r="H126" s="127"/>
      <c r="I126" s="55"/>
    </row>
    <row r="127" spans="1:9" x14ac:dyDescent="0.25">
      <c r="A127" s="234">
        <v>51</v>
      </c>
      <c r="B127" s="234"/>
      <c r="C127" s="234"/>
      <c r="D127" s="102" t="s">
        <v>107</v>
      </c>
      <c r="E127" s="128">
        <f>E128</f>
        <v>896.46</v>
      </c>
      <c r="F127" s="128">
        <f>F128</f>
        <v>620.54999999999995</v>
      </c>
      <c r="G127" s="128">
        <f>G128</f>
        <v>895.5</v>
      </c>
      <c r="H127" s="128">
        <f>H128</f>
        <v>908.93</v>
      </c>
      <c r="I127" s="128">
        <f>I128</f>
        <v>922.57</v>
      </c>
    </row>
    <row r="128" spans="1:9" x14ac:dyDescent="0.25">
      <c r="A128" s="226">
        <v>3</v>
      </c>
      <c r="B128" s="226"/>
      <c r="C128" s="226"/>
      <c r="D128" s="41" t="s">
        <v>19</v>
      </c>
      <c r="E128" s="56">
        <v>896.46</v>
      </c>
      <c r="F128" s="128">
        <f>SUM(F129:F133)</f>
        <v>620.54999999999995</v>
      </c>
      <c r="G128" s="128">
        <f>SUM(G129:G133)</f>
        <v>895.5</v>
      </c>
      <c r="H128" s="128">
        <f>SUM(H129:H133)</f>
        <v>908.93</v>
      </c>
      <c r="I128" s="128">
        <f>SUM(I129:I133)</f>
        <v>922.57</v>
      </c>
    </row>
    <row r="129" spans="1:9" x14ac:dyDescent="0.25">
      <c r="A129" s="225">
        <v>31</v>
      </c>
      <c r="B129" s="225"/>
      <c r="C129" s="225"/>
      <c r="D129" s="103" t="s">
        <v>20</v>
      </c>
      <c r="E129" s="88"/>
      <c r="F129" s="127">
        <v>0</v>
      </c>
      <c r="G129" s="127">
        <v>0</v>
      </c>
      <c r="H129" s="127">
        <v>0</v>
      </c>
      <c r="I129" s="55">
        <v>0</v>
      </c>
    </row>
    <row r="130" spans="1:9" x14ac:dyDescent="0.25">
      <c r="A130" s="225">
        <v>32</v>
      </c>
      <c r="B130" s="225"/>
      <c r="C130" s="225"/>
      <c r="D130" s="103" t="s">
        <v>32</v>
      </c>
      <c r="E130" s="88"/>
      <c r="F130" s="127">
        <v>0</v>
      </c>
      <c r="G130" s="127">
        <v>0</v>
      </c>
      <c r="H130" s="127">
        <v>0</v>
      </c>
      <c r="I130" s="55">
        <v>0</v>
      </c>
    </row>
    <row r="131" spans="1:9" x14ac:dyDescent="0.25">
      <c r="A131" s="225">
        <v>34</v>
      </c>
      <c r="B131" s="225"/>
      <c r="C131" s="225"/>
      <c r="D131" s="103" t="s">
        <v>48</v>
      </c>
      <c r="E131" s="88"/>
      <c r="F131" s="127">
        <v>0</v>
      </c>
      <c r="G131" s="127">
        <v>0</v>
      </c>
      <c r="H131" s="127">
        <v>0</v>
      </c>
      <c r="I131" s="55">
        <v>0</v>
      </c>
    </row>
    <row r="132" spans="1:9" ht="26.25" x14ac:dyDescent="0.25">
      <c r="A132" s="225">
        <v>37</v>
      </c>
      <c r="B132" s="225"/>
      <c r="C132" s="225"/>
      <c r="D132" s="103" t="s">
        <v>49</v>
      </c>
      <c r="E132" s="88">
        <v>0</v>
      </c>
      <c r="F132" s="127">
        <v>0</v>
      </c>
      <c r="G132" s="127">
        <v>0</v>
      </c>
      <c r="H132" s="127">
        <v>0</v>
      </c>
      <c r="I132" s="55">
        <v>0</v>
      </c>
    </row>
    <row r="133" spans="1:9" x14ac:dyDescent="0.25">
      <c r="A133" s="231">
        <v>38</v>
      </c>
      <c r="B133" s="232"/>
      <c r="C133" s="233"/>
      <c r="D133" s="103" t="s">
        <v>134</v>
      </c>
      <c r="E133" s="88"/>
      <c r="F133" s="127">
        <v>620.54999999999995</v>
      </c>
      <c r="G133" s="127">
        <v>895.5</v>
      </c>
      <c r="H133" s="127">
        <v>908.93</v>
      </c>
      <c r="I133" s="55">
        <v>922.57</v>
      </c>
    </row>
    <row r="134" spans="1:9" ht="26.25" x14ac:dyDescent="0.25">
      <c r="A134" s="226">
        <v>4</v>
      </c>
      <c r="B134" s="226"/>
      <c r="C134" s="226"/>
      <c r="D134" s="41" t="s">
        <v>21</v>
      </c>
      <c r="E134" s="56">
        <f>SUM(E135)</f>
        <v>0</v>
      </c>
      <c r="F134" s="128">
        <f>F135</f>
        <v>0</v>
      </c>
      <c r="G134" s="128">
        <v>0</v>
      </c>
      <c r="H134" s="128">
        <v>0</v>
      </c>
      <c r="I134" s="128">
        <v>0</v>
      </c>
    </row>
    <row r="135" spans="1:9" ht="26.25" x14ac:dyDescent="0.25">
      <c r="A135" s="225">
        <v>42</v>
      </c>
      <c r="B135" s="225"/>
      <c r="C135" s="225"/>
      <c r="D135" s="103" t="s">
        <v>50</v>
      </c>
      <c r="E135" s="88"/>
      <c r="F135" s="127">
        <v>0</v>
      </c>
      <c r="G135" s="127">
        <v>0</v>
      </c>
      <c r="H135" s="127">
        <v>0</v>
      </c>
      <c r="I135" s="55">
        <v>0</v>
      </c>
    </row>
    <row r="136" spans="1:9" x14ac:dyDescent="0.25">
      <c r="A136" s="227"/>
      <c r="B136" s="227"/>
      <c r="C136" s="227"/>
      <c r="D136" s="41" t="s">
        <v>47</v>
      </c>
      <c r="E136" s="56">
        <f>SUM(E128+E134)</f>
        <v>896.46</v>
      </c>
      <c r="F136" s="128">
        <f>SUM(F128,F134)</f>
        <v>620.54999999999995</v>
      </c>
      <c r="G136" s="128">
        <f>SUM(G128,G134)</f>
        <v>895.5</v>
      </c>
      <c r="H136" s="128">
        <f>SUM(H128,H134)</f>
        <v>908.93</v>
      </c>
      <c r="I136" s="128">
        <f>SUM(I128,I134)</f>
        <v>922.57</v>
      </c>
    </row>
    <row r="137" spans="1:9" x14ac:dyDescent="0.25">
      <c r="F137" s="129"/>
      <c r="G137" s="129"/>
      <c r="H137" s="129"/>
    </row>
    <row r="138" spans="1:9" x14ac:dyDescent="0.25">
      <c r="A138" s="226" t="s">
        <v>136</v>
      </c>
      <c r="B138" s="226"/>
      <c r="C138" s="226"/>
      <c r="D138" s="39" t="s">
        <v>138</v>
      </c>
      <c r="E138" s="56"/>
      <c r="F138" s="127"/>
      <c r="G138" s="127"/>
      <c r="H138" s="127"/>
      <c r="I138" s="55"/>
    </row>
    <row r="139" spans="1:9" s="104" customFormat="1" x14ac:dyDescent="0.25">
      <c r="A139" s="226" t="s">
        <v>137</v>
      </c>
      <c r="B139" s="226"/>
      <c r="C139" s="226"/>
      <c r="D139" s="39" t="s">
        <v>139</v>
      </c>
      <c r="E139" s="128">
        <f>E141</f>
        <v>5945.96</v>
      </c>
      <c r="F139" s="128">
        <f>F141</f>
        <v>17161.3</v>
      </c>
      <c r="G139" s="128">
        <f>G141</f>
        <v>12302.87</v>
      </c>
      <c r="H139" s="128">
        <f>H141</f>
        <v>12487.41</v>
      </c>
      <c r="I139" s="128">
        <f>I141</f>
        <v>12674.72</v>
      </c>
    </row>
    <row r="140" spans="1:9" x14ac:dyDescent="0.25">
      <c r="A140" s="225">
        <v>42</v>
      </c>
      <c r="B140" s="225"/>
      <c r="C140" s="225"/>
      <c r="D140" s="40" t="s">
        <v>118</v>
      </c>
      <c r="E140" s="56"/>
      <c r="F140" s="128"/>
      <c r="G140" s="128"/>
      <c r="H140" s="127"/>
      <c r="I140" s="55"/>
    </row>
    <row r="141" spans="1:9" x14ac:dyDescent="0.25">
      <c r="A141" s="226">
        <v>3</v>
      </c>
      <c r="B141" s="226"/>
      <c r="C141" s="226"/>
      <c r="D141" s="41" t="s">
        <v>19</v>
      </c>
      <c r="E141" s="147">
        <v>5945.96</v>
      </c>
      <c r="F141" s="128">
        <f>SUM(F142:F145)</f>
        <v>17161.3</v>
      </c>
      <c r="G141" s="128">
        <f>SUM(G142:G145)</f>
        <v>12302.87</v>
      </c>
      <c r="H141" s="128">
        <f>SUM(H142:H145)</f>
        <v>12487.41</v>
      </c>
      <c r="I141" s="128">
        <f>SUM(I142:I145)</f>
        <v>12674.72</v>
      </c>
    </row>
    <row r="142" spans="1:9" x14ac:dyDescent="0.25">
      <c r="A142" s="225">
        <v>31</v>
      </c>
      <c r="B142" s="225"/>
      <c r="C142" s="225"/>
      <c r="D142" s="103" t="s">
        <v>20</v>
      </c>
      <c r="E142" s="88"/>
      <c r="F142" s="127">
        <v>0</v>
      </c>
      <c r="G142" s="127">
        <v>0</v>
      </c>
      <c r="H142" s="127">
        <v>0</v>
      </c>
      <c r="I142" s="55">
        <v>0</v>
      </c>
    </row>
    <row r="143" spans="1:9" x14ac:dyDescent="0.25">
      <c r="A143" s="225">
        <v>32</v>
      </c>
      <c r="B143" s="225"/>
      <c r="C143" s="225"/>
      <c r="D143" s="103" t="s">
        <v>32</v>
      </c>
      <c r="E143" s="88"/>
      <c r="F143" s="127">
        <v>17161.3</v>
      </c>
      <c r="G143" s="127">
        <v>12302.87</v>
      </c>
      <c r="H143" s="127">
        <v>12487.41</v>
      </c>
      <c r="I143" s="55">
        <v>12674.72</v>
      </c>
    </row>
    <row r="144" spans="1:9" x14ac:dyDescent="0.25">
      <c r="A144" s="225">
        <v>34</v>
      </c>
      <c r="B144" s="225"/>
      <c r="C144" s="225"/>
      <c r="D144" s="103" t="s">
        <v>48</v>
      </c>
      <c r="E144" s="88"/>
      <c r="F144" s="127">
        <v>0</v>
      </c>
      <c r="G144" s="127">
        <v>0</v>
      </c>
      <c r="H144" s="127">
        <v>0</v>
      </c>
      <c r="I144" s="55">
        <v>0</v>
      </c>
    </row>
    <row r="145" spans="1:9" ht="26.25" x14ac:dyDescent="0.25">
      <c r="A145" s="225">
        <v>37</v>
      </c>
      <c r="B145" s="225"/>
      <c r="C145" s="225"/>
      <c r="D145" s="103" t="s">
        <v>49</v>
      </c>
      <c r="E145" s="88"/>
      <c r="F145" s="127">
        <v>0</v>
      </c>
      <c r="G145" s="127">
        <v>0</v>
      </c>
      <c r="H145" s="127">
        <v>0</v>
      </c>
      <c r="I145" s="55">
        <v>0</v>
      </c>
    </row>
    <row r="146" spans="1:9" ht="26.25" x14ac:dyDescent="0.25">
      <c r="A146" s="226">
        <v>4</v>
      </c>
      <c r="B146" s="226"/>
      <c r="C146" s="226"/>
      <c r="D146" s="41" t="s">
        <v>21</v>
      </c>
      <c r="E146" s="56"/>
      <c r="F146" s="128">
        <v>0</v>
      </c>
      <c r="G146" s="128">
        <v>0</v>
      </c>
      <c r="H146" s="128">
        <v>0</v>
      </c>
      <c r="I146" s="128">
        <v>0</v>
      </c>
    </row>
    <row r="147" spans="1:9" ht="26.25" x14ac:dyDescent="0.25">
      <c r="A147" s="225">
        <v>42</v>
      </c>
      <c r="B147" s="225"/>
      <c r="C147" s="225"/>
      <c r="D147" s="103" t="s">
        <v>50</v>
      </c>
      <c r="E147" s="88"/>
      <c r="F147" s="127">
        <f>F146</f>
        <v>0</v>
      </c>
      <c r="G147" s="127">
        <v>0</v>
      </c>
      <c r="H147" s="127">
        <v>0</v>
      </c>
      <c r="I147" s="55">
        <v>0</v>
      </c>
    </row>
    <row r="148" spans="1:9" x14ac:dyDescent="0.25">
      <c r="A148" s="227"/>
      <c r="B148" s="227"/>
      <c r="C148" s="227"/>
      <c r="D148" s="41" t="s">
        <v>47</v>
      </c>
      <c r="E148" s="147">
        <f>SUM(E141+E146)</f>
        <v>5945.96</v>
      </c>
      <c r="F148" s="128">
        <f>SUM(F141,F146)</f>
        <v>17161.3</v>
      </c>
      <c r="G148" s="128">
        <f>SUM(G141,G146)</f>
        <v>12302.87</v>
      </c>
      <c r="H148" s="128">
        <f>SUM(H141,H146)</f>
        <v>12487.41</v>
      </c>
      <c r="I148" s="128">
        <f>SUM(I141,I146)</f>
        <v>12674.72</v>
      </c>
    </row>
  </sheetData>
  <mergeCells count="118">
    <mergeCell ref="A78:C78"/>
    <mergeCell ref="A79:C79"/>
    <mergeCell ref="A81:C81"/>
    <mergeCell ref="A82:C82"/>
    <mergeCell ref="A102:C102"/>
    <mergeCell ref="A94:C94"/>
    <mergeCell ref="A93:C93"/>
    <mergeCell ref="A96:C96"/>
    <mergeCell ref="A97:C97"/>
    <mergeCell ref="A98:C98"/>
    <mergeCell ref="A5:C5"/>
    <mergeCell ref="A1:I1"/>
    <mergeCell ref="A2:I2"/>
    <mergeCell ref="A4:C4"/>
    <mergeCell ref="A144:C144"/>
    <mergeCell ref="A7:C7"/>
    <mergeCell ref="A6:C6"/>
    <mergeCell ref="A8:C8"/>
    <mergeCell ref="A9:C9"/>
    <mergeCell ref="A10:C10"/>
    <mergeCell ref="A35:C35"/>
    <mergeCell ref="A36:C36"/>
    <mergeCell ref="A63:C63"/>
    <mergeCell ref="A64:C64"/>
    <mergeCell ref="A65:C65"/>
    <mergeCell ref="A67:C67"/>
    <mergeCell ref="A68:C68"/>
    <mergeCell ref="A69:C69"/>
    <mergeCell ref="A70:C70"/>
    <mergeCell ref="A71:C71"/>
    <mergeCell ref="A72:C72"/>
    <mergeCell ref="A73:C73"/>
    <mergeCell ref="A74:C74"/>
    <mergeCell ref="A77:C77"/>
    <mergeCell ref="A11:C11"/>
    <mergeCell ref="A12:C12"/>
    <mergeCell ref="A14:C14"/>
    <mergeCell ref="A15:C15"/>
    <mergeCell ref="A16:C16"/>
    <mergeCell ref="A140:C140"/>
    <mergeCell ref="A141:C141"/>
    <mergeCell ref="A142:C142"/>
    <mergeCell ref="A143:C143"/>
    <mergeCell ref="A13:C13"/>
    <mergeCell ref="A122:C122"/>
    <mergeCell ref="A123:C123"/>
    <mergeCell ref="A55:C55"/>
    <mergeCell ref="A56:C56"/>
    <mergeCell ref="A57:C57"/>
    <mergeCell ref="A58:C58"/>
    <mergeCell ref="A112:C112"/>
    <mergeCell ref="A83:C83"/>
    <mergeCell ref="A60:C60"/>
    <mergeCell ref="A61:C61"/>
    <mergeCell ref="A62:C62"/>
    <mergeCell ref="A75:C75"/>
    <mergeCell ref="A76:C76"/>
    <mergeCell ref="A135:C135"/>
    <mergeCell ref="A147:C147"/>
    <mergeCell ref="A148:C148"/>
    <mergeCell ref="A30:C30"/>
    <mergeCell ref="A31:C31"/>
    <mergeCell ref="A29:C29"/>
    <mergeCell ref="A32:C32"/>
    <mergeCell ref="A33:C33"/>
    <mergeCell ref="A34:C34"/>
    <mergeCell ref="A59:C59"/>
    <mergeCell ref="A37:C37"/>
    <mergeCell ref="A39:C39"/>
    <mergeCell ref="A40:C40"/>
    <mergeCell ref="A41:C41"/>
    <mergeCell ref="A113:C113"/>
    <mergeCell ref="A38:C38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45:C145"/>
    <mergeCell ref="A84:C84"/>
    <mergeCell ref="A85:C85"/>
    <mergeCell ref="A86:C86"/>
    <mergeCell ref="A87:C87"/>
    <mergeCell ref="A88:C88"/>
    <mergeCell ref="A89:C89"/>
    <mergeCell ref="A90:C90"/>
    <mergeCell ref="A91:C91"/>
    <mergeCell ref="A146:C146"/>
    <mergeCell ref="A138:C138"/>
    <mergeCell ref="A139:C139"/>
    <mergeCell ref="A136:C136"/>
    <mergeCell ref="A133:C133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4:C134"/>
    <mergeCell ref="A101:C101"/>
    <mergeCell ref="A92:C92"/>
    <mergeCell ref="A100:C100"/>
    <mergeCell ref="A108:C108"/>
    <mergeCell ref="A109:C109"/>
    <mergeCell ref="A110:C110"/>
    <mergeCell ref="A111:C111"/>
    <mergeCell ref="A103:C103"/>
    <mergeCell ref="A104:C104"/>
    <mergeCell ref="A105:C105"/>
    <mergeCell ref="A106:C106"/>
    <mergeCell ref="A107:C107"/>
    <mergeCell ref="A99:C99"/>
    <mergeCell ref="A95:C9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2024-10-31T11:23:29Z</cp:lastPrinted>
  <dcterms:created xsi:type="dcterms:W3CDTF">2022-08-12T12:51:27Z</dcterms:created>
  <dcterms:modified xsi:type="dcterms:W3CDTF">2024-10-31T11:23:36Z</dcterms:modified>
</cp:coreProperties>
</file>